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05" yWindow="765" windowWidth="16965" windowHeight="12315"/>
  </bookViews>
  <sheets>
    <sheet name="Рабочая к приложению 1.1 " sheetId="27" r:id="rId1"/>
  </sheets>
  <definedNames>
    <definedName name="_xlnm._FilterDatabase" localSheetId="0" hidden="1">'Рабочая к приложению 1.1 '!$A$8:$F$116</definedName>
    <definedName name="_xlnm.Print_Titles" localSheetId="0">'Рабочая к приложению 1.1 '!$8:$8</definedName>
    <definedName name="_xlnm.Print_Area" localSheetId="0">'Рабочая к приложению 1.1 '!$A$1:$H$116</definedName>
  </definedNames>
  <calcPr calcId="144525" iterate="1"/>
</workbook>
</file>

<file path=xl/calcChain.xml><?xml version="1.0" encoding="utf-8"?>
<calcChain xmlns="http://schemas.openxmlformats.org/spreadsheetml/2006/main">
  <c r="F13" i="27" l="1"/>
  <c r="G12" i="27"/>
  <c r="G108" i="27" l="1"/>
  <c r="G105" i="27"/>
  <c r="G104" i="27" s="1"/>
  <c r="D108" i="27"/>
  <c r="D104" i="27" s="1"/>
  <c r="D105" i="27"/>
  <c r="G99" i="27"/>
  <c r="G84" i="27"/>
  <c r="D99" i="27"/>
  <c r="D84" i="27"/>
  <c r="G59" i="27"/>
  <c r="G58" i="27" s="1"/>
  <c r="D59" i="27"/>
  <c r="F77" i="27"/>
  <c r="G77" i="27"/>
  <c r="C77" i="27"/>
  <c r="D77" i="27"/>
  <c r="G56" i="27"/>
  <c r="D56" i="27"/>
  <c r="G46" i="27"/>
  <c r="G44" i="27"/>
  <c r="G40" i="27"/>
  <c r="G31" i="27"/>
  <c r="G26" i="27"/>
  <c r="G22" i="27"/>
  <c r="G17" i="27"/>
  <c r="G15" i="27"/>
  <c r="G38" i="27"/>
  <c r="G36" i="27"/>
  <c r="D46" i="27"/>
  <c r="D44" i="27"/>
  <c r="D40" i="27"/>
  <c r="D38" i="27"/>
  <c r="D36" i="27"/>
  <c r="D31" i="27"/>
  <c r="D26" i="27"/>
  <c r="D22" i="27"/>
  <c r="D17" i="27"/>
  <c r="D15" i="27"/>
  <c r="D12" i="27"/>
  <c r="H10" i="27"/>
  <c r="H14" i="27"/>
  <c r="H16" i="27"/>
  <c r="H18" i="27"/>
  <c r="H19" i="27"/>
  <c r="H20" i="27"/>
  <c r="H21" i="27"/>
  <c r="H23" i="27"/>
  <c r="H24" i="27"/>
  <c r="H25" i="27"/>
  <c r="H27" i="27"/>
  <c r="H28" i="27"/>
  <c r="H29" i="27"/>
  <c r="H32" i="27"/>
  <c r="H34" i="27"/>
  <c r="H35" i="27"/>
  <c r="H37" i="27"/>
  <c r="H39" i="27"/>
  <c r="H41" i="27"/>
  <c r="H42" i="27"/>
  <c r="H43" i="27"/>
  <c r="H45" i="27"/>
  <c r="H47" i="27"/>
  <c r="H48" i="27"/>
  <c r="H49" i="27"/>
  <c r="H50" i="27"/>
  <c r="H51" i="27"/>
  <c r="H52" i="27"/>
  <c r="H53" i="27"/>
  <c r="H57" i="27"/>
  <c r="H60" i="27"/>
  <c r="H61" i="27"/>
  <c r="H62" i="27"/>
  <c r="H64" i="27"/>
  <c r="H65" i="27"/>
  <c r="H66" i="27"/>
  <c r="H67" i="27"/>
  <c r="H68" i="27"/>
  <c r="H69" i="27"/>
  <c r="H71" i="27"/>
  <c r="H72" i="27"/>
  <c r="H73" i="27"/>
  <c r="H74" i="27"/>
  <c r="H75" i="27"/>
  <c r="H76" i="27"/>
  <c r="H78" i="27"/>
  <c r="H79" i="27"/>
  <c r="H80" i="27"/>
  <c r="H81" i="27"/>
  <c r="H82" i="27"/>
  <c r="H85" i="27"/>
  <c r="H86" i="27"/>
  <c r="H87" i="27"/>
  <c r="H88" i="27"/>
  <c r="H89" i="27"/>
  <c r="H90" i="27"/>
  <c r="H91" i="27"/>
  <c r="H92" i="27"/>
  <c r="H93" i="27"/>
  <c r="H94" i="27"/>
  <c r="H95" i="27"/>
  <c r="H96" i="27"/>
  <c r="H97" i="27"/>
  <c r="H98" i="27"/>
  <c r="H100" i="27"/>
  <c r="H101" i="27"/>
  <c r="H102" i="27"/>
  <c r="H103" i="27"/>
  <c r="H106" i="27"/>
  <c r="H107" i="27"/>
  <c r="H109" i="27"/>
  <c r="H110" i="27"/>
  <c r="H111" i="27"/>
  <c r="H112" i="27"/>
  <c r="H113" i="27"/>
  <c r="H114" i="27"/>
  <c r="H115" i="27"/>
  <c r="E10" i="27"/>
  <c r="E14" i="27"/>
  <c r="E16" i="27"/>
  <c r="E18" i="27"/>
  <c r="E19" i="27"/>
  <c r="E20" i="27"/>
  <c r="E21" i="27"/>
  <c r="E23" i="27"/>
  <c r="E24" i="27"/>
  <c r="E25" i="27"/>
  <c r="E27" i="27"/>
  <c r="E28" i="27"/>
  <c r="E29" i="27"/>
  <c r="E32" i="27"/>
  <c r="E34" i="27"/>
  <c r="E35" i="27"/>
  <c r="E37" i="27"/>
  <c r="E39" i="27"/>
  <c r="E41" i="27"/>
  <c r="E42" i="27"/>
  <c r="E43" i="27"/>
  <c r="E45" i="27"/>
  <c r="E47" i="27"/>
  <c r="E48" i="27"/>
  <c r="E49" i="27"/>
  <c r="E50" i="27"/>
  <c r="E51" i="27"/>
  <c r="E52" i="27"/>
  <c r="E53" i="27"/>
  <c r="E57" i="27"/>
  <c r="E60" i="27"/>
  <c r="E61" i="27"/>
  <c r="E62" i="27"/>
  <c r="E64" i="27"/>
  <c r="E65" i="27"/>
  <c r="E66" i="27"/>
  <c r="E67" i="27"/>
  <c r="E68" i="27"/>
  <c r="E69" i="27"/>
  <c r="E71" i="27"/>
  <c r="E72" i="27"/>
  <c r="E73" i="27"/>
  <c r="E74" i="27"/>
  <c r="E75" i="27"/>
  <c r="E76" i="27"/>
  <c r="E78" i="27"/>
  <c r="E79" i="27"/>
  <c r="E80" i="27"/>
  <c r="E81" i="27"/>
  <c r="E82" i="27"/>
  <c r="E85" i="27"/>
  <c r="E86" i="27"/>
  <c r="E87" i="27"/>
  <c r="E88" i="27"/>
  <c r="E89" i="27"/>
  <c r="E90" i="27"/>
  <c r="E91" i="27"/>
  <c r="E92" i="27"/>
  <c r="E93" i="27"/>
  <c r="E94" i="27"/>
  <c r="E95" i="27"/>
  <c r="E96" i="27"/>
  <c r="E97" i="27"/>
  <c r="E98" i="27"/>
  <c r="E100" i="27"/>
  <c r="E101" i="27"/>
  <c r="E102" i="27"/>
  <c r="E103" i="27"/>
  <c r="E106" i="27"/>
  <c r="E107" i="27"/>
  <c r="E109" i="27"/>
  <c r="E110" i="27"/>
  <c r="E111" i="27"/>
  <c r="E112" i="27"/>
  <c r="E113" i="27"/>
  <c r="E114" i="27"/>
  <c r="E115" i="27"/>
  <c r="G83" i="27" l="1"/>
  <c r="D83" i="27"/>
  <c r="G55" i="27"/>
  <c r="G54" i="27" s="1"/>
  <c r="D58" i="27"/>
  <c r="D55" i="27" s="1"/>
  <c r="D54" i="27" s="1"/>
  <c r="G30" i="27"/>
  <c r="G11" i="27"/>
  <c r="D30" i="27"/>
  <c r="D11" i="27"/>
  <c r="F56" i="27"/>
  <c r="H56" i="27" s="1"/>
  <c r="C56" i="27"/>
  <c r="E56" i="27" s="1"/>
  <c r="G9" i="27" l="1"/>
  <c r="G116" i="27" s="1"/>
  <c r="D9" i="27"/>
  <c r="D116" i="27" s="1"/>
  <c r="C99" i="27"/>
  <c r="E99" i="27" s="1"/>
  <c r="F99" i="27"/>
  <c r="H99" i="27" s="1"/>
  <c r="C84" i="27"/>
  <c r="E84" i="27" s="1"/>
  <c r="F84" i="27"/>
  <c r="H84" i="27" s="1"/>
  <c r="E77" i="27"/>
  <c r="H77" i="27"/>
  <c r="F70" i="27"/>
  <c r="H70" i="27" s="1"/>
  <c r="C70" i="27"/>
  <c r="E70" i="27" s="1"/>
  <c r="F108" i="27"/>
  <c r="H108" i="27" s="1"/>
  <c r="C108" i="27"/>
  <c r="E108" i="27" s="1"/>
  <c r="F105" i="27"/>
  <c r="H105" i="27" s="1"/>
  <c r="C105" i="27"/>
  <c r="E105" i="27" s="1"/>
  <c r="F63" i="27"/>
  <c r="C63" i="27"/>
  <c r="F46" i="27"/>
  <c r="H46" i="27" s="1"/>
  <c r="C46" i="27"/>
  <c r="E46" i="27" s="1"/>
  <c r="F44" i="27"/>
  <c r="H44" i="27" s="1"/>
  <c r="C44" i="27"/>
  <c r="E44" i="27" s="1"/>
  <c r="F40" i="27"/>
  <c r="H40" i="27" s="1"/>
  <c r="C40" i="27"/>
  <c r="E40" i="27" s="1"/>
  <c r="F38" i="27"/>
  <c r="H38" i="27" s="1"/>
  <c r="C38" i="27"/>
  <c r="E38" i="27" s="1"/>
  <c r="F36" i="27"/>
  <c r="H36" i="27" s="1"/>
  <c r="C36" i="27"/>
  <c r="E36" i="27" s="1"/>
  <c r="F33" i="27"/>
  <c r="C33" i="27"/>
  <c r="F26" i="27"/>
  <c r="H26" i="27" s="1"/>
  <c r="C26" i="27"/>
  <c r="E26" i="27" s="1"/>
  <c r="F22" i="27"/>
  <c r="H22" i="27" s="1"/>
  <c r="C22" i="27"/>
  <c r="E22" i="27" s="1"/>
  <c r="F17" i="27"/>
  <c r="H17" i="27" s="1"/>
  <c r="C17" i="27"/>
  <c r="E17" i="27" s="1"/>
  <c r="F15" i="27"/>
  <c r="H15" i="27" s="1"/>
  <c r="C15" i="27"/>
  <c r="E15" i="27" s="1"/>
  <c r="C13" i="27"/>
  <c r="E13" i="27" s="1"/>
  <c r="H63" i="27" l="1"/>
  <c r="F59" i="27"/>
  <c r="E63" i="27"/>
  <c r="C59" i="27"/>
  <c r="F12" i="27"/>
  <c r="H12" i="27" s="1"/>
  <c r="H13" i="27"/>
  <c r="C31" i="27"/>
  <c r="E31" i="27" s="1"/>
  <c r="E33" i="27"/>
  <c r="F31" i="27"/>
  <c r="H31" i="27" s="1"/>
  <c r="H33" i="27"/>
  <c r="C12" i="27"/>
  <c r="E12" i="27" s="1"/>
  <c r="F83" i="27"/>
  <c r="H83" i="27" s="1"/>
  <c r="F30" i="27"/>
  <c r="H30" i="27" s="1"/>
  <c r="C104" i="27"/>
  <c r="E104" i="27" s="1"/>
  <c r="C83" i="27"/>
  <c r="E83" i="27" s="1"/>
  <c r="F104" i="27"/>
  <c r="H104" i="27" s="1"/>
  <c r="F11" i="27"/>
  <c r="H11" i="27" s="1"/>
  <c r="C11" i="27" l="1"/>
  <c r="E11" i="27" s="1"/>
  <c r="F58" i="27"/>
  <c r="H58" i="27" s="1"/>
  <c r="H59" i="27"/>
  <c r="C58" i="27"/>
  <c r="E58" i="27" s="1"/>
  <c r="E59" i="27"/>
  <c r="C30" i="27"/>
  <c r="E30" i="27" s="1"/>
  <c r="F9" i="27"/>
  <c r="H9" i="27" s="1"/>
  <c r="F55" i="27" l="1"/>
  <c r="H55" i="27" s="1"/>
  <c r="C9" i="27"/>
  <c r="E9" i="27" s="1"/>
  <c r="C55" i="27"/>
  <c r="F54" i="27" l="1"/>
  <c r="H54" i="27" s="1"/>
  <c r="C54" i="27"/>
  <c r="E55" i="27"/>
  <c r="F116" i="27" l="1"/>
  <c r="H116" i="27" s="1"/>
  <c r="E54" i="27"/>
  <c r="C116" i="27"/>
  <c r="E116" i="27" s="1"/>
</calcChain>
</file>

<file path=xl/sharedStrings.xml><?xml version="1.0" encoding="utf-8"?>
<sst xmlns="http://schemas.openxmlformats.org/spreadsheetml/2006/main" count="212" uniqueCount="181">
  <si>
    <t>Код бюджетной классификации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</si>
  <si>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</si>
  <si>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</si>
  <si>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</si>
  <si>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</si>
  <si>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</si>
  <si>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</si>
  <si>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</si>
  <si>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</si>
  <si>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</si>
  <si>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000 1 06 00000 00 0000 000</t>
  </si>
  <si>
    <t>НАЛОГИ НА ИМУЩЕСТВО</t>
  </si>
  <si>
    <t>Земельный налог</t>
  </si>
  <si>
    <t>000 1 08 00000 00 0000 000</t>
  </si>
  <si>
    <t>000 1 08 03000 01 0000 110</t>
  </si>
  <si>
    <t>000 1 08 07000 01 0000 110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</si>
  <si>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</si>
  <si>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</si>
  <si>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</si>
  <si>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</si>
  <si>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</si>
  <si>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</si>
  <si>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</si>
  <si>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</si>
  <si>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</si>
  <si>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</si>
  <si>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</si>
  <si>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</si>
  <si>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000 1 15 00000 00 0000 000</t>
  </si>
  <si>
    <t>АДМИНИСТРАТИВНЫЕ ПЛАТЕЖИ И СБОРЫ</t>
  </si>
  <si>
    <t>000 1 16 00000 00 0000 000</t>
  </si>
  <si>
    <t>ПРОЧИЕ НЕНАЛОГОВЫЕ ДОХОДЫ</t>
  </si>
  <si>
    <t>000 2 00 00000 00 0000 000</t>
  </si>
  <si>
    <t>в том числе:</t>
  </si>
  <si>
    <t>Бюджет автономного округа - всего</t>
  </si>
  <si>
    <t>Федеральный бюджет - всего</t>
  </si>
  <si>
    <t>ПРОЧИЕ БЕЗВОЗМЕЗДНЫЕ ПОСТУПЛЕНИЯ</t>
  </si>
  <si>
    <t>ИТОГО ДОХОДОВ</t>
  </si>
  <si>
    <t>000 1 05 03000 01 0000 110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</si>
  <si>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</si>
  <si>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</si>
  <si>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000 1 03 00000 00 0000 000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</si>
  <si>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</si>
  <si>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</si>
  <si>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</si>
  <si>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</si>
  <si>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</si>
  <si>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</si>
  <si>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ДОХОДЫ ОТ ОКАЗАНИЯ ПЛАТНЫХ УСЛУГ (РАБОТ) И КОМПЕНСАЦИИ ЗАТРАТ ГОСУДАРСТВА</t>
  </si>
  <si>
    <t>Платежи, взимаемые государственными и муниципальными органами (организациями) за выполнение определенных функций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</si>
  <si>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</si>
  <si>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</si>
  <si>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ИНЫЕ МЕЖБЮДЖЕТНЫЕ ТРАНСФЕРТЫ</t>
  </si>
  <si>
    <t xml:space="preserve">БЕЗВОЗМЕЗДНЫЕ ПОСТУПЛЕНИЯ </t>
  </si>
  <si>
    <t>000 1 05 04000 02 0000 110</t>
  </si>
  <si>
    <t>000 1 09 00000 00 0000 000</t>
  </si>
  <si>
    <t>000 1 17 00000 00 0000 000</t>
  </si>
  <si>
    <t>000 2 07 00000 00 0000 000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</si>
  <si>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</si>
  <si>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</si>
  <si>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000 1 05 01000 00 0000 110</t>
  </si>
  <si>
    <t>000 1 06 01000 00 0000 110</t>
  </si>
  <si>
    <t>000 1 06 06000 00 0000 110</t>
  </si>
  <si>
    <t>000 1 11 01000 00 0000 120</t>
  </si>
  <si>
    <t>000 1 11 05000 00 0000 120</t>
  </si>
  <si>
    <t>000 1 11 07000 00 0000 120</t>
  </si>
  <si>
    <t>000 1 11 09000 00 0000 120</t>
  </si>
  <si>
    <t>000 1 13 02000 00 0000 130</t>
  </si>
  <si>
    <t>000 1 14 06000 00 0000 430</t>
  </si>
  <si>
    <t>000 1 15 02000 00 0000 140</t>
  </si>
  <si>
    <t>Налоговые доходы</t>
  </si>
  <si>
    <t>Неналоговые доходы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</si>
  <si>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</si>
  <si>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</si>
  <si>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</si>
  <si>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</t>
  </si>
  <si>
    <t>Доходы от продажи земельных участков, находящихся в государственной и муниципальной собственности</t>
  </si>
  <si>
    <t>000 2 02 00000 00 0000 000</t>
  </si>
  <si>
    <t>БЕЗВОЗМЕЗДНЫЕ ПОСТУПЛЕНИЯ ОТ ДРУГИХ БЮДЖЕТОВ БЮДЖЕТНОЙ СИСТЕМЫ РОССИЙСКОЙ ФЕДЕРАЦИИ</t>
  </si>
  <si>
    <t>Наименование кода бюджетной классификации</t>
  </si>
  <si>
    <t>НАЛОГОВЫЕ И НЕНАЛОГОВЫЕ ДОХОДЫ</t>
  </si>
  <si>
    <t>ГОСУДАРСТВЕННАЯ ПОШЛИНА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</si>
  <si>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</si>
  <si>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</si>
  <si>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ШТРАФЫ, САНКЦИИ, ВОЗМЕЩЕНИЕ УЩЕРБА </t>
  </si>
  <si>
    <t>в том числе по дополнительным нормативам отчислений</t>
  </si>
  <si>
    <t>в том числе без учета дополнительного норматива отчислений от НДФЛ</t>
  </si>
  <si>
    <t>ДОТАЦИИ БЮДЖЕТАМ БЮДЖЕТНОЙ СИСТЕМЫ РОССИЙСКОЙ ФЕДЕРАЦИИ</t>
  </si>
  <si>
    <t>СУБВЕНЦИИ БЮДЖЕТАМ БЮДЖЕТНОЙ СТСТЕМЫ РОССИЙСКОЙ ФЕДЕРАЦИИ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</si>
  <si>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</si>
  <si>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</si>
  <si>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000 2 02 10000 00 0000 150</t>
  </si>
  <si>
    <t>000 2 02 20000 00 0000 150</t>
  </si>
  <si>
    <t xml:space="preserve">000 2 02 29999 04 0000 150
</t>
  </si>
  <si>
    <t>000 2 02 30000 00 0000 150</t>
  </si>
  <si>
    <t xml:space="preserve">000 2 02 30024 04 0000 150
</t>
  </si>
  <si>
    <t xml:space="preserve">000 2 02 30029 04 0000 150
</t>
  </si>
  <si>
    <t>000 2 02 35930 04 0000 150</t>
  </si>
  <si>
    <t>000 2 02 40000 00 0000 150</t>
  </si>
  <si>
    <t xml:space="preserve">000 2 02 49999 04 0000 150
</t>
  </si>
  <si>
    <t>000 2 03 00000 00 0000 000</t>
  </si>
  <si>
    <t>БЕЗВОЗМЕЗДНЫЕ ПОСТУПЛЕНИЯ ОТ ГОСУДАРСТВЕННЫХ (МУНИЦИПАЛЬНЫХ) ОРГАНИЗАЦИЙ</t>
  </si>
  <si>
    <t>000 2 04 00000 00 0000 000</t>
  </si>
  <si>
    <t>БЕЗВОЗМЕЗДНЫЕ ПОСТУПЛЕНИЯ ОТ НЕГОСУДАРСТВЕННЫХ ОРГАНИЗАЦИЙ</t>
  </si>
  <si>
    <t>Транспортный налог</t>
  </si>
  <si>
    <t>000 2 02 25497 04 0000 150</t>
  </si>
  <si>
    <t>000 1 06 04000 02 0000 110</t>
  </si>
  <si>
    <t xml:space="preserve">000 2 02 25304 04 0000 150
</t>
  </si>
  <si>
    <t>000 1 14 02000 00 0000 000</t>
  </si>
  <si>
    <t>000 2 02 35120 04 0000 150</t>
  </si>
  <si>
    <t>000 2 02 29999 04 0000 150</t>
  </si>
  <si>
    <t>Дотация на поддержку мер по обеспечению сбалансированности бюджетов городских округов и муниципальных районов Ханты-Мансийского автономного округа - Югры</t>
  </si>
  <si>
    <t xml:space="preserve">000 2 02 15002 04 0000 150
</t>
  </si>
  <si>
    <t>000 2 02 45303 04 0000 150</t>
  </si>
  <si>
    <t>000 2 02 25304 04 0000 150</t>
  </si>
  <si>
    <t>Сумма
2025 год</t>
  </si>
  <si>
    <t>000 1 16 01000 01 0000 140</t>
  </si>
  <si>
    <t>000 1 16 02000 02 0000 140</t>
  </si>
  <si>
    <t>000 1 16 07000 00 0000 140</t>
  </si>
  <si>
    <t>000 1 16 09000 00 0000 140</t>
  </si>
  <si>
    <t>000 1 16 10000 00 0000 140</t>
  </si>
  <si>
    <t>000 1 16 11000 01 0000 140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</si>
  <si>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</si>
  <si>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</si>
  <si>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</si>
  <si>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</si>
  <si>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Платежи в целях возмещения причиненного ущерба (убытков)</t>
  </si>
  <si>
    <t>Платежи, уплачиваемые в целях возмещения вреда</t>
  </si>
  <si>
    <t xml:space="preserve">000 2 02 25179 04 0000 150 </t>
  </si>
  <si>
    <t>Сумма
2026 год</t>
  </si>
  <si>
    <t xml:space="preserve"> (рублей) 
</t>
  </si>
  <si>
    <t>000 2 02 20303 04 0000 150</t>
  </si>
  <si>
    <t>Субсидия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</si>
  <si>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Субсидия на реализацию мероприятий по обеспечению жильем молодых семей в рамках 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программы "Строительство" (окружной бюджет)</t>
  </si>
  <si>
    <t>Субсидия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</si>
  <si>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Субсидия на развитие сферы культуры в муниципальных образованиях Ханты Мансийского автономного округа -Югры, в рамках регионального проекта "Сохранение культурного и исторического наследия", государственной программы "Культурное пространство"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</si>
  <si>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</si>
  <si>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 (окружной бюджет)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</si>
  <si>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</si>
  <si>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>Субсидия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 "Строительство"</t>
  </si>
  <si>
    <t>Субсидия на реализацию полномочий в области градостроительной деятельности в рамках Комплекса процессных мероприятий "Предоставление субсидий для реализации полномочий в области градостроительной деятельности", государственной программы "Пространственное развитие и формирование комфортной городской среды"</t>
  </si>
  <si>
    <t xml:space="preserve"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"Патриотическое воспитание граждан Российской Федерации", государственной программы "Развитие образования" (окружной бюджет)
</t>
  </si>
  <si>
    <t>Субсидия на капитальный ремонт и ремонт автомобильных дорог общего пользования местного значения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</si>
  <si>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Субсидия на государственную поддержку отрасли культуры в рамках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</si>
  <si>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образования", государственной программы "Развитие образования"(федеральный бюджет)</t>
  </si>
  <si>
    <t>Субсидия на реализацию мероприятий по обеспечению жильем молодых семей в рамках 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программы "Строительство" (федеральный бюджет)</t>
  </si>
  <si>
    <t>Субсидия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"Патриотическое воспитание граждан Российской Федерации", государственной программы "Развитие образования" (федеральный бюджет)</t>
  </si>
  <si>
    <t>Субсидия на государственную поддержку отрасли культуры в рамках в рамках регионального проекта "Сохранение культурного и исторического наследия", государственной программы "Культурное пространство" (федеральный бюджет)</t>
  </si>
  <si>
    <t xml:space="preserve"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</si>
  <si>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>Субвенция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образования", государственной программы "Развитие образования"</t>
  </si>
  <si>
    <t>Субвенция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</si>
  <si>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 процессных мероприятий "Создание условий для сохранения культурного и исторического наследия и развития архивного дела", государственной программы "Культурное пространство"</t>
  </si>
  <si>
    <t>Субвенция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государственной программы "Развитие образования"</t>
  </si>
  <si>
    <t>Субвенция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условий", государственной программы "Строительство"</t>
  </si>
  <si>
    <t>Субвенция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граждан", государственной программы "Социальное и демографическое развитие"</t>
  </si>
  <si>
    <t>Субвенция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</si>
  <si>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Субвенция на организацию осуществления мероприятий по проведению дезинсекции и дератизации в Ханты-Мансийском автономном округе – Югре в рамках основного мероприятия "Профилактика инфекционных и паразитарных заболеваний, включая иммунопрофилактику" подпрограммы "Развитие первичной медико-санитарной помощи", государственной программы "Современное здравоохранение"</t>
  </si>
  <si>
    <t xml:space="preserve">Субвенция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Комплекса процессных мероприятий "Содействие развитию дошкольного и общего образования", государственной программы "Развитие образования" 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</si>
  <si>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(окружной бюджет)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</si>
  <si>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</si>
  <si>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комплекса процессных мероприятий "Содействие развития дошкольного и общего образования",  государственной программы "Развитие образования"</t>
  </si>
  <si>
    <t>Субсидия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государственной программы "Строительство"</t>
  </si>
  <si>
    <t>Субсидия на обеспечение мероприятий по модернизации систем коммунальной инфраструктуры за счет средств бюджета Ханты-Мансийского автономного округа – Югры в рамках Комплекса процессных мероприятий "Реализация региональной программы модернизации систем коммунальной инфраструктуры", государственной программы "Строительство" (окружной бюджет)</t>
  </si>
  <si>
    <t>Субвенция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</si>
  <si>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>Субвенция на осуществление отдельных государственных полномочий в сфере трудовых отношений и государственного управления охраной труда в рамках Комплекса процессных мероприятий "Безопасный труд", государственной программы "Поддержка занятости населения"</t>
  </si>
  <si>
    <t>Иные межбюджетные трансферты на реализацию мероприятий по содействию трудоустройству граждан, в рамках Комплекса процессных мероприятий "Содействие трудоустройству граждан, в том числе граждан, с инвалидностью и социальная поддержка безработных граждан", государственной программы "Поддержка занятости населения"</t>
  </si>
  <si>
    <t>000 2 02 20041 04 0000 150</t>
  </si>
  <si>
    <t>000 2 02 25394 04 0000 150</t>
  </si>
  <si>
    <t xml:space="preserve">000 2 02 25519 04 0000 150 </t>
  </si>
  <si>
    <t>000 2 02 35118 04 0000 150</t>
  </si>
  <si>
    <t>к решению Думы города Покачи</t>
  </si>
  <si>
    <t>от_____________№________</t>
  </si>
  <si>
    <t>Субсидия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в рамках Регионального проекта "Создание условий для легкого старта и комфортного ведения бизнеса", государственной программы "Развитие экономического потенциала"</t>
  </si>
  <si>
    <t>Субсидия на финансовую поддержку субъектов малого и среднего предпринимательства, в рамках Регионального проекта "Акселерация субъектов малого и среднего предпринимательства", государственной программы "Развитие экономического потенциала"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</si>
  <si>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состояния", государственной программы "Развитие государственной гражданской и муниципальной службы" (федеральный бюджет)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</si>
  <si>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округе-Югре", государственной программы "Безопасность жизнедеятельности и профилактика правонарушений"</t>
  </si>
  <si>
    <t>новое</t>
  </si>
  <si>
    <t>Рабочая к приложению 1.1</t>
  </si>
  <si>
    <t>Доходы бюджета города Покачи на плановый период 2025 и 2026 годов</t>
  </si>
  <si>
    <t>Уточненная сумма
на 2025 год</t>
  </si>
  <si>
    <t>Уточненная сумма
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</si>
</sst>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\ _₽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trike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1"/>
    </font>
    <font>
      <i/>
      <sz val="11"/>
      <name val="Times New Roman"/>
      <family val="1"/>
      <charset val="204"/>
    </font>
    <font>
      <i/>
      <strike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1"/>
      <name val="Times New Roman"/>
      <family val="1"/>
      <charset val="1"/>
    </font>
    <font>
      <sz val="10"/>
      <color rgb="FF333399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i/>
      <strike/>
      <sz val="11"/>
      <name val="Times New Roman"/>
      <family val="1"/>
      <charset val="1"/>
    </font>
    <font>
      <strike/>
      <sz val="11"/>
      <name val="Times New Roman"/>
      <family val="1"/>
      <charset val="1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49" fontId="11" fillId="2" borderId="1">
      <alignment horizontal="left" vertical="top" wrapText="1"/>
    </xf>
    <xf numFmtId="0" fontId="12" fillId="3" borderId="1">
      <alignment horizontal="left" vertical="top" wrapText="1"/>
    </xf>
  </cellStyleXfs>
  <cellXfs count="67">
    <xf numFmtId="0" fontId="0" fillId="0" borderId="0" xfId="0"/>
    <xf numFmtId="0" fontId="3" fillId="0" borderId="0" xfId="1" applyFont="1" applyFill="1"/>
    <xf numFmtId="0" fontId="3" fillId="0" borderId="0" xfId="1" applyNumberFormat="1" applyFont="1" applyFill="1" applyBorder="1" applyAlignment="1" applyProtection="1">
      <protection hidden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164" fontId="3" fillId="0" borderId="0" xfId="5" applyFont="1" applyFill="1" applyAlignment="1">
      <alignment vertical="center"/>
    </xf>
    <xf numFmtId="164" fontId="3" fillId="0" borderId="0" xfId="5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 vertical="center"/>
    </xf>
    <xf numFmtId="0" fontId="6" fillId="0" borderId="3" xfId="2" applyFont="1" applyFill="1" applyBorder="1" applyAlignment="1">
      <alignment horizontal="left" vertical="center"/>
    </xf>
    <xf numFmtId="1" fontId="3" fillId="0" borderId="3" xfId="2" applyNumberFormat="1" applyFont="1" applyFill="1" applyBorder="1" applyAlignment="1">
      <alignment horizontal="justify" vertical="top" wrapText="1"/>
    </xf>
    <xf numFmtId="165" fontId="3" fillId="0" borderId="1" xfId="5" applyNumberFormat="1" applyFont="1" applyFill="1" applyBorder="1" applyAlignment="1" applyProtection="1">
      <alignment horizontal="right" vertical="center" wrapText="1"/>
      <protection locked="0"/>
    </xf>
    <xf numFmtId="4" fontId="3" fillId="0" borderId="0" xfId="0" applyNumberFormat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Fill="1" applyAlignment="1">
      <alignment horizontal="left" vertical="center"/>
    </xf>
    <xf numFmtId="0" fontId="7" fillId="0" borderId="1" xfId="2" applyFont="1" applyFill="1" applyBorder="1" applyAlignment="1">
      <alignment horizontal="left" vertical="center"/>
    </xf>
    <xf numFmtId="0" fontId="7" fillId="0" borderId="3" xfId="2" applyFont="1" applyFill="1" applyBorder="1" applyAlignment="1">
      <alignment horizontal="left" vertical="center"/>
    </xf>
    <xf numFmtId="1" fontId="7" fillId="0" borderId="3" xfId="2" applyNumberFormat="1" applyFont="1" applyFill="1" applyBorder="1" applyAlignment="1">
      <alignment horizontal="justify" vertical="top" wrapText="1"/>
    </xf>
    <xf numFmtId="165" fontId="7" fillId="0" borderId="1" xfId="5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Alignment="1">
      <alignment horizontal="center"/>
    </xf>
    <xf numFmtId="0" fontId="9" fillId="0" borderId="3" xfId="0" applyFont="1" applyFill="1" applyBorder="1" applyAlignment="1">
      <alignment vertical="center"/>
    </xf>
    <xf numFmtId="3" fontId="7" fillId="0" borderId="3" xfId="2" applyNumberFormat="1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justify" vertical="top" wrapText="1"/>
    </xf>
    <xf numFmtId="0" fontId="7" fillId="0" borderId="3" xfId="2" applyFont="1" applyFill="1" applyBorder="1" applyAlignment="1">
      <alignment horizontal="left" vertical="center" wrapText="1"/>
    </xf>
    <xf numFmtId="0" fontId="10" fillId="0" borderId="3" xfId="2" applyFont="1" applyFill="1" applyBorder="1" applyAlignment="1">
      <alignment horizontal="left" vertical="center"/>
    </xf>
    <xf numFmtId="165" fontId="3" fillId="0" borderId="0" xfId="0" applyNumberFormat="1" applyFont="1" applyFill="1" applyAlignment="1">
      <alignment horizontal="left"/>
    </xf>
    <xf numFmtId="0" fontId="7" fillId="0" borderId="0" xfId="1" applyFont="1" applyFill="1"/>
    <xf numFmtId="164" fontId="3" fillId="0" borderId="0" xfId="5" applyFont="1" applyFill="1" applyAlignment="1">
      <alignment horizontal="right" vertical="top" wrapText="1"/>
    </xf>
    <xf numFmtId="165" fontId="6" fillId="0" borderId="1" xfId="5" applyNumberFormat="1" applyFont="1" applyFill="1" applyBorder="1" applyAlignment="1" applyProtection="1">
      <alignment horizontal="right" vertical="center" wrapText="1"/>
      <protection locked="0"/>
    </xf>
    <xf numFmtId="1" fontId="6" fillId="0" borderId="3" xfId="2" applyNumberFormat="1" applyFont="1" applyFill="1" applyBorder="1" applyAlignment="1">
      <alignment horizontal="justify" vertical="top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165" fontId="3" fillId="0" borderId="0" xfId="5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center"/>
    </xf>
    <xf numFmtId="43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5" fontId="6" fillId="0" borderId="0" xfId="5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Border="1" applyAlignment="1">
      <alignment horizontal="center"/>
    </xf>
    <xf numFmtId="0" fontId="13" fillId="0" borderId="0" xfId="1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3" fillId="0" borderId="3" xfId="2" applyFont="1" applyFill="1" applyBorder="1" applyAlignment="1">
      <alignment vertical="center"/>
    </xf>
    <xf numFmtId="0" fontId="3" fillId="0" borderId="3" xfId="2" applyFont="1" applyFill="1" applyBorder="1" applyAlignment="1">
      <alignment horizontal="left" vertical="top" wrapText="1"/>
    </xf>
    <xf numFmtId="0" fontId="3" fillId="0" borderId="3" xfId="2" applyFont="1" applyFill="1" applyBorder="1" applyAlignment="1">
      <alignment horizontal="left" vertical="center" wrapText="1"/>
    </xf>
    <xf numFmtId="164" fontId="3" fillId="0" borderId="0" xfId="5" applyFont="1" applyFill="1" applyBorder="1" applyAlignment="1">
      <alignment horizontal="center"/>
    </xf>
    <xf numFmtId="3" fontId="6" fillId="0" borderId="3" xfId="2" applyNumberFormat="1" applyFont="1" applyFill="1" applyBorder="1" applyAlignment="1">
      <alignment horizontal="left" vertical="center" wrapText="1"/>
    </xf>
    <xf numFmtId="3" fontId="6" fillId="0" borderId="3" xfId="2" applyNumberFormat="1" applyFont="1" applyFill="1" applyBorder="1" applyAlignment="1">
      <alignment horizontal="left" vertical="center" wrapText="1"/>
    </xf>
    <xf numFmtId="3" fontId="6" fillId="0" borderId="2" xfId="2" applyNumberFormat="1" applyFont="1" applyFill="1" applyBorder="1" applyAlignment="1">
      <alignment horizontal="left" vertical="center" wrapText="1"/>
    </xf>
    <xf numFmtId="0" fontId="1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7" applyFont="1" applyFill="1" applyBorder="1" applyAlignment="1">
      <alignment horizontal="left" vertical="center" wrapText="1"/>
    </xf>
  </cellXfs>
  <cellStyles count="8">
    <cellStyle name="Обычный" xfId="0" builtinId="0"/>
    <cellStyle name="Обычный 2" xfId="4"/>
    <cellStyle name="Обычный_Tmp2" xfId="1"/>
    <cellStyle name="Обычный_Tmp7" xfId="3"/>
    <cellStyle name="Обычный_Январь" xfId="2"/>
    <cellStyle name="Свойства элементов измерения" xfId="6"/>
    <cellStyle name="Финансовый" xfId="5" builtinId="3"/>
    <cellStyle name="Элементы осей" xfId="7"/>
  </cellStyles>
  <dxfs count="0"/>
  <tableStyles count="0" defaultTableStyle="TableStyleMedium9" defaultPivotStyle="PivotStyleLight16"/>
  <colors>
    <mruColors>
      <color rgb="FFFFFFCC"/>
      <color rgb="FF00FFFF"/>
      <color rgb="FFCC99FF"/>
      <color rgb="FFFF0066"/>
      <color rgb="FFFF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3"/>
  <sheetViews>
    <sheetView tabSelected="1" view="pageBreakPreview" topLeftCell="A97" zoomScale="85" zoomScaleNormal="100" zoomScaleSheetLayoutView="85" zoomScalePageLayoutView="85" workbookViewId="0">
      <selection activeCell="B114" sqref="B114"/>
    </sheetView>
  </sheetViews>
  <sheetFormatPr defaultColWidth="18.5703125" defaultRowHeight="15" x14ac:dyDescent="0.25"/>
  <cols>
    <col min="1" max="1" width="27.85546875" style="4" customWidth="1"/>
    <col min="2" max="2" width="61" style="23" customWidth="1"/>
    <col min="3" max="3" width="17.42578125" style="3" customWidth="1"/>
    <col min="4" max="4" width="12" style="3" customWidth="1"/>
    <col min="5" max="5" width="17" style="3" customWidth="1"/>
    <col min="6" max="6" width="17" style="8" customWidth="1"/>
    <col min="7" max="7" width="12.28515625" style="28" customWidth="1"/>
    <col min="8" max="8" width="19.7109375" style="28" customWidth="1"/>
    <col min="9" max="10" width="18.5703125" style="42"/>
    <col min="11" max="16384" width="18.5703125" style="4"/>
  </cols>
  <sheetData>
    <row r="1" spans="1:10" s="1" customFormat="1" ht="15.75" customHeight="1" x14ac:dyDescent="0.25">
      <c r="A1" s="39"/>
      <c r="B1" s="9"/>
      <c r="G1" s="50" t="s">
        <v>177</v>
      </c>
      <c r="I1" s="40"/>
      <c r="J1" s="40"/>
    </row>
    <row r="2" spans="1:10" s="1" customFormat="1" ht="15.75" x14ac:dyDescent="0.25">
      <c r="A2" s="39"/>
      <c r="B2" s="9"/>
      <c r="G2" s="50" t="s">
        <v>170</v>
      </c>
      <c r="I2" s="40"/>
      <c r="J2" s="40"/>
    </row>
    <row r="3" spans="1:10" s="1" customFormat="1" ht="15.75" x14ac:dyDescent="0.25">
      <c r="A3" s="39"/>
      <c r="B3" s="9"/>
      <c r="G3" s="50" t="s">
        <v>171</v>
      </c>
      <c r="I3" s="40"/>
      <c r="J3" s="40"/>
    </row>
    <row r="4" spans="1:10" s="1" customFormat="1" x14ac:dyDescent="0.25">
      <c r="A4" s="39"/>
      <c r="B4" s="9"/>
      <c r="C4" s="9"/>
      <c r="D4" s="9"/>
      <c r="E4" s="9"/>
      <c r="F4" s="7"/>
      <c r="G4" s="35"/>
      <c r="H4" s="35"/>
      <c r="I4" s="40"/>
      <c r="J4" s="40"/>
    </row>
    <row r="5" spans="1:10" s="1" customFormat="1" ht="15.75" customHeight="1" x14ac:dyDescent="0.25">
      <c r="A5" s="65" t="s">
        <v>178</v>
      </c>
      <c r="B5" s="65"/>
      <c r="C5" s="65"/>
      <c r="D5" s="65"/>
      <c r="E5" s="65"/>
      <c r="F5" s="65"/>
      <c r="G5" s="65"/>
      <c r="H5" s="65"/>
      <c r="I5" s="40"/>
      <c r="J5" s="40"/>
    </row>
    <row r="6" spans="1:10" s="1" customFormat="1" x14ac:dyDescent="0.25">
      <c r="A6" s="2"/>
      <c r="B6" s="22"/>
      <c r="C6" s="10"/>
      <c r="D6" s="10"/>
      <c r="E6" s="10"/>
      <c r="F6" s="7"/>
      <c r="G6" s="35"/>
      <c r="H6" s="35"/>
      <c r="I6" s="40"/>
      <c r="J6" s="40"/>
    </row>
    <row r="7" spans="1:10" s="1" customFormat="1" ht="15.75" customHeight="1" x14ac:dyDescent="0.25">
      <c r="A7" s="2"/>
      <c r="B7" s="22"/>
      <c r="C7" s="9"/>
      <c r="D7" s="9"/>
      <c r="E7" s="9"/>
      <c r="G7" s="54"/>
      <c r="H7" s="36" t="s">
        <v>130</v>
      </c>
      <c r="I7" s="40"/>
      <c r="J7" s="40"/>
    </row>
    <row r="8" spans="1:10" s="3" customFormat="1" ht="45" x14ac:dyDescent="0.25">
      <c r="A8" s="11" t="s">
        <v>0</v>
      </c>
      <c r="B8" s="12" t="s">
        <v>79</v>
      </c>
      <c r="C8" s="13" t="s">
        <v>115</v>
      </c>
      <c r="D8" s="13" t="s">
        <v>176</v>
      </c>
      <c r="E8" s="13" t="s">
        <v>179</v>
      </c>
      <c r="F8" s="13" t="s">
        <v>129</v>
      </c>
      <c r="G8" s="13" t="s">
        <v>176</v>
      </c>
      <c r="H8" s="13" t="s">
        <v>180</v>
      </c>
      <c r="I8" s="41"/>
      <c r="J8" s="41"/>
    </row>
    <row r="9" spans="1:10" ht="15" customHeight="1" x14ac:dyDescent="0.25">
      <c r="A9" s="14" t="s">
        <v>1</v>
      </c>
      <c r="B9" s="58" t="s">
        <v>80</v>
      </c>
      <c r="C9" s="20">
        <f>C11+C30</f>
        <v>832206367.10000002</v>
      </c>
      <c r="D9" s="20">
        <f>D11+D30</f>
        <v>0</v>
      </c>
      <c r="E9" s="20">
        <f>C9+D9</f>
        <v>832206367.10000002</v>
      </c>
      <c r="F9" s="20">
        <f>F11+F30</f>
        <v>813169973.67999995</v>
      </c>
      <c r="G9" s="20">
        <f>G11+G30</f>
        <v>0</v>
      </c>
      <c r="H9" s="20">
        <f t="shared" ref="H9:H40" si="0">F9+G9</f>
        <v>813169973.67999995</v>
      </c>
    </row>
    <row r="10" spans="1:10" ht="30" customHeight="1" x14ac:dyDescent="0.25">
      <c r="A10" s="14"/>
      <c r="B10" s="19" t="s">
        <v>86</v>
      </c>
      <c r="C10" s="20">
        <v>426451367.10000002</v>
      </c>
      <c r="D10" s="20"/>
      <c r="E10" s="20">
        <f t="shared" ref="E10:E72" si="1">C10+D10</f>
        <v>426451367.10000002</v>
      </c>
      <c r="F10" s="20">
        <v>439519273.68000001</v>
      </c>
      <c r="G10" s="20"/>
      <c r="H10" s="20">
        <f t="shared" si="0"/>
        <v>439519273.68000001</v>
      </c>
    </row>
    <row r="11" spans="1:10" ht="15" customHeight="1" x14ac:dyDescent="0.25">
      <c r="A11" s="14"/>
      <c r="B11" s="19" t="s">
        <v>70</v>
      </c>
      <c r="C11" s="20">
        <f>C12+C15+C17+C22+C26+C29</f>
        <v>801207700</v>
      </c>
      <c r="D11" s="20">
        <f>D12+D15+D17+D22+D26+D29</f>
        <v>0</v>
      </c>
      <c r="E11" s="20">
        <f t="shared" si="1"/>
        <v>801207700</v>
      </c>
      <c r="F11" s="20">
        <f>F12+F15+F17+F22+F26+F29</f>
        <v>782286900</v>
      </c>
      <c r="G11" s="20">
        <f>G12+G15+G17+G22+G26+G29</f>
        <v>0</v>
      </c>
      <c r="H11" s="20">
        <f t="shared" si="0"/>
        <v>782286900</v>
      </c>
    </row>
    <row r="12" spans="1:10" ht="15" customHeight="1" x14ac:dyDescent="0.25">
      <c r="A12" s="14" t="s">
        <v>2</v>
      </c>
      <c r="B12" s="58" t="s">
        <v>3</v>
      </c>
      <c r="C12" s="20">
        <f t="shared" ref="C12:F12" si="2">C13</f>
        <v>726308400</v>
      </c>
      <c r="D12" s="20">
        <f>D13</f>
        <v>0</v>
      </c>
      <c r="E12" s="20">
        <f t="shared" si="1"/>
        <v>726308400</v>
      </c>
      <c r="F12" s="20">
        <f t="shared" si="2"/>
        <v>703801900</v>
      </c>
      <c r="G12" s="20">
        <f>G13</f>
        <v>0</v>
      </c>
      <c r="H12" s="20">
        <f t="shared" si="0"/>
        <v>703801900</v>
      </c>
    </row>
    <row r="13" spans="1:10" ht="15.75" customHeight="1" x14ac:dyDescent="0.25">
      <c r="A13" s="15" t="s">
        <v>4</v>
      </c>
      <c r="B13" s="19" t="s">
        <v>5</v>
      </c>
      <c r="C13" s="20">
        <f>320553400+405755000</f>
        <v>726308400</v>
      </c>
      <c r="D13" s="20"/>
      <c r="E13" s="20">
        <f>C13+D13</f>
        <v>726308400</v>
      </c>
      <c r="F13" s="20">
        <f>330151200+373650700</f>
        <v>703801900</v>
      </c>
      <c r="G13" s="20"/>
      <c r="H13" s="20">
        <f t="shared" si="0"/>
        <v>703801900</v>
      </c>
    </row>
    <row r="14" spans="1:10" ht="15" customHeight="1" x14ac:dyDescent="0.25">
      <c r="A14" s="15"/>
      <c r="B14" s="19" t="s">
        <v>85</v>
      </c>
      <c r="C14" s="20">
        <v>405755000</v>
      </c>
      <c r="D14" s="20"/>
      <c r="E14" s="20">
        <f t="shared" si="1"/>
        <v>405755000</v>
      </c>
      <c r="F14" s="20">
        <v>373650700</v>
      </c>
      <c r="G14" s="20"/>
      <c r="H14" s="20">
        <f t="shared" si="0"/>
        <v>373650700</v>
      </c>
      <c r="I14" s="53"/>
    </row>
    <row r="15" spans="1:10" ht="30" customHeight="1" x14ac:dyDescent="0.25">
      <c r="A15" s="15" t="s">
        <v>41</v>
      </c>
      <c r="B15" s="59" t="s">
        <v>42</v>
      </c>
      <c r="C15" s="20">
        <f t="shared" ref="C15:F15" si="3">C16</f>
        <v>8128300</v>
      </c>
      <c r="D15" s="20">
        <f>D16</f>
        <v>0</v>
      </c>
      <c r="E15" s="20">
        <f t="shared" si="1"/>
        <v>8128300</v>
      </c>
      <c r="F15" s="20">
        <f t="shared" si="3"/>
        <v>10962000</v>
      </c>
      <c r="G15" s="20">
        <f>G16</f>
        <v>0</v>
      </c>
      <c r="H15" s="20">
        <f t="shared" si="0"/>
        <v>10962000</v>
      </c>
    </row>
    <row r="16" spans="1:10" ht="30" customHeight="1" x14ac:dyDescent="0.25">
      <c r="A16" s="16" t="s">
        <v>44</v>
      </c>
      <c r="B16" s="19" t="s">
        <v>45</v>
      </c>
      <c r="C16" s="20">
        <v>8128300</v>
      </c>
      <c r="D16" s="20"/>
      <c r="E16" s="20">
        <f t="shared" si="1"/>
        <v>8128300</v>
      </c>
      <c r="F16" s="20">
        <v>10962000</v>
      </c>
      <c r="G16" s="20"/>
      <c r="H16" s="20">
        <f t="shared" si="0"/>
        <v>10962000</v>
      </c>
    </row>
    <row r="17" spans="1:10" s="3" customFormat="1" ht="15" customHeight="1" x14ac:dyDescent="0.25">
      <c r="A17" s="15" t="s">
        <v>6</v>
      </c>
      <c r="B17" s="60" t="s">
        <v>7</v>
      </c>
      <c r="C17" s="20">
        <f>C18+C19+C20+C21</f>
        <v>38523000</v>
      </c>
      <c r="D17" s="20">
        <f>D18+D19+D20+D21</f>
        <v>0</v>
      </c>
      <c r="E17" s="20">
        <f t="shared" si="1"/>
        <v>38523000</v>
      </c>
      <c r="F17" s="20">
        <f>F18+F19+F20+F21</f>
        <v>39065000</v>
      </c>
      <c r="G17" s="20">
        <f>G18+G19+G20+G21</f>
        <v>0</v>
      </c>
      <c r="H17" s="20">
        <f t="shared" si="0"/>
        <v>39065000</v>
      </c>
      <c r="I17" s="41"/>
      <c r="J17" s="41"/>
    </row>
    <row r="18" spans="1:10" ht="30" customHeight="1" x14ac:dyDescent="0.25">
      <c r="A18" s="15" t="s">
        <v>60</v>
      </c>
      <c r="B18" s="19" t="s">
        <v>46</v>
      </c>
      <c r="C18" s="20">
        <v>35581000</v>
      </c>
      <c r="D18" s="20"/>
      <c r="E18" s="20">
        <f t="shared" si="1"/>
        <v>35581000</v>
      </c>
      <c r="F18" s="20">
        <v>36084000</v>
      </c>
      <c r="G18" s="20"/>
      <c r="H18" s="20">
        <f t="shared" si="0"/>
        <v>36084000</v>
      </c>
    </row>
    <row r="19" spans="1:10" ht="30" customHeight="1" x14ac:dyDescent="0.25">
      <c r="A19" s="15" t="s">
        <v>8</v>
      </c>
      <c r="B19" s="19" t="s">
        <v>9</v>
      </c>
      <c r="C19" s="20"/>
      <c r="D19" s="20"/>
      <c r="E19" s="20">
        <f t="shared" si="1"/>
        <v>0</v>
      </c>
      <c r="F19" s="20"/>
      <c r="G19" s="20"/>
      <c r="H19" s="20">
        <f t="shared" si="0"/>
        <v>0</v>
      </c>
    </row>
    <row r="20" spans="1:10" ht="15" customHeight="1" x14ac:dyDescent="0.25">
      <c r="A20" s="15" t="s">
        <v>38</v>
      </c>
      <c r="B20" s="19" t="s">
        <v>39</v>
      </c>
      <c r="C20" s="20"/>
      <c r="D20" s="20"/>
      <c r="E20" s="20">
        <f t="shared" si="1"/>
        <v>0</v>
      </c>
      <c r="F20" s="20"/>
      <c r="G20" s="20"/>
      <c r="H20" s="20">
        <f t="shared" si="0"/>
        <v>0</v>
      </c>
    </row>
    <row r="21" spans="1:10" ht="30" customHeight="1" x14ac:dyDescent="0.25">
      <c r="A21" s="15" t="s">
        <v>54</v>
      </c>
      <c r="B21" s="19" t="s">
        <v>43</v>
      </c>
      <c r="C21" s="20">
        <v>2942000</v>
      </c>
      <c r="D21" s="20"/>
      <c r="E21" s="20">
        <f t="shared" si="1"/>
        <v>2942000</v>
      </c>
      <c r="F21" s="20">
        <v>2981000</v>
      </c>
      <c r="G21" s="20"/>
      <c r="H21" s="20">
        <f t="shared" si="0"/>
        <v>2981000</v>
      </c>
    </row>
    <row r="22" spans="1:10" s="3" customFormat="1" ht="15" customHeight="1" x14ac:dyDescent="0.25">
      <c r="A22" s="15" t="s">
        <v>10</v>
      </c>
      <c r="B22" s="60" t="s">
        <v>11</v>
      </c>
      <c r="C22" s="20">
        <f t="shared" ref="C22:F22" si="4">C23+C24+C25</f>
        <v>26125000</v>
      </c>
      <c r="D22" s="20">
        <f>D23+D24+D25</f>
        <v>0</v>
      </c>
      <c r="E22" s="20">
        <f t="shared" si="1"/>
        <v>26125000</v>
      </c>
      <c r="F22" s="20">
        <f t="shared" si="4"/>
        <v>26335000</v>
      </c>
      <c r="G22" s="20">
        <f>G23+G24+G25</f>
        <v>0</v>
      </c>
      <c r="H22" s="20">
        <f t="shared" si="0"/>
        <v>26335000</v>
      </c>
      <c r="I22" s="41"/>
      <c r="J22" s="41"/>
    </row>
    <row r="23" spans="1:10" s="3" customFormat="1" ht="15" customHeight="1" x14ac:dyDescent="0.25">
      <c r="A23" s="16" t="s">
        <v>61</v>
      </c>
      <c r="B23" s="19" t="s">
        <v>47</v>
      </c>
      <c r="C23" s="20">
        <v>12034000</v>
      </c>
      <c r="D23" s="20"/>
      <c r="E23" s="20">
        <f t="shared" si="1"/>
        <v>12034000</v>
      </c>
      <c r="F23" s="20">
        <v>12094000</v>
      </c>
      <c r="G23" s="20"/>
      <c r="H23" s="20">
        <f t="shared" si="0"/>
        <v>12094000</v>
      </c>
      <c r="I23" s="41"/>
      <c r="J23" s="41"/>
    </row>
    <row r="24" spans="1:10" s="3" customFormat="1" ht="15" customHeight="1" x14ac:dyDescent="0.25">
      <c r="A24" s="16" t="s">
        <v>106</v>
      </c>
      <c r="B24" s="19" t="s">
        <v>104</v>
      </c>
      <c r="C24" s="20">
        <v>6139000</v>
      </c>
      <c r="D24" s="20"/>
      <c r="E24" s="20">
        <f t="shared" si="1"/>
        <v>6139000</v>
      </c>
      <c r="F24" s="20">
        <v>6220000</v>
      </c>
      <c r="G24" s="20"/>
      <c r="H24" s="20">
        <f t="shared" si="0"/>
        <v>6220000</v>
      </c>
      <c r="I24" s="41"/>
      <c r="J24" s="41"/>
    </row>
    <row r="25" spans="1:10" s="3" customFormat="1" ht="15" customHeight="1" x14ac:dyDescent="0.25">
      <c r="A25" s="16" t="s">
        <v>62</v>
      </c>
      <c r="B25" s="19" t="s">
        <v>12</v>
      </c>
      <c r="C25" s="20">
        <v>7952000</v>
      </c>
      <c r="D25" s="20"/>
      <c r="E25" s="20">
        <f t="shared" si="1"/>
        <v>7952000</v>
      </c>
      <c r="F25" s="20">
        <v>8021000</v>
      </c>
      <c r="G25" s="20"/>
      <c r="H25" s="20">
        <f t="shared" si="0"/>
        <v>8021000</v>
      </c>
      <c r="I25" s="41"/>
      <c r="J25" s="41"/>
    </row>
    <row r="26" spans="1:10" s="3" customFormat="1" ht="15.75" customHeight="1" x14ac:dyDescent="0.25">
      <c r="A26" s="15" t="s">
        <v>13</v>
      </c>
      <c r="B26" s="60" t="s">
        <v>81</v>
      </c>
      <c r="C26" s="20">
        <f t="shared" ref="C26:F26" si="5">C27+C28</f>
        <v>2123000</v>
      </c>
      <c r="D26" s="20">
        <f>D27+D28</f>
        <v>0</v>
      </c>
      <c r="E26" s="20">
        <f t="shared" si="1"/>
        <v>2123000</v>
      </c>
      <c r="F26" s="20">
        <f t="shared" si="5"/>
        <v>2123000</v>
      </c>
      <c r="G26" s="20">
        <f>G27+G28</f>
        <v>0</v>
      </c>
      <c r="H26" s="20">
        <f t="shared" si="0"/>
        <v>2123000</v>
      </c>
      <c r="I26" s="41"/>
      <c r="J26" s="41"/>
    </row>
    <row r="27" spans="1:10" s="3" customFormat="1" ht="30" customHeight="1" x14ac:dyDescent="0.25">
      <c r="A27" s="15" t="s">
        <v>14</v>
      </c>
      <c r="B27" s="19" t="s">
        <v>72</v>
      </c>
      <c r="C27" s="20">
        <v>2118000</v>
      </c>
      <c r="D27" s="20"/>
      <c r="E27" s="20">
        <f t="shared" si="1"/>
        <v>2118000</v>
      </c>
      <c r="F27" s="20">
        <v>2118000</v>
      </c>
      <c r="G27" s="20"/>
      <c r="H27" s="20">
        <f t="shared" si="0"/>
        <v>2118000</v>
      </c>
      <c r="I27" s="41"/>
      <c r="J27" s="41"/>
    </row>
    <row r="28" spans="1:10" s="3" customFormat="1" ht="30" customHeight="1" x14ac:dyDescent="0.25">
      <c r="A28" s="15" t="s">
        <v>15</v>
      </c>
      <c r="B28" s="19" t="s">
        <v>73</v>
      </c>
      <c r="C28" s="20">
        <v>5000</v>
      </c>
      <c r="D28" s="20"/>
      <c r="E28" s="20">
        <f t="shared" si="1"/>
        <v>5000</v>
      </c>
      <c r="F28" s="20">
        <v>5000</v>
      </c>
      <c r="G28" s="20"/>
      <c r="H28" s="20">
        <f t="shared" si="0"/>
        <v>5000</v>
      </c>
      <c r="I28" s="41"/>
      <c r="J28" s="41"/>
    </row>
    <row r="29" spans="1:10" ht="28.5" customHeight="1" x14ac:dyDescent="0.25">
      <c r="A29" s="16" t="s">
        <v>55</v>
      </c>
      <c r="B29" s="19" t="s">
        <v>16</v>
      </c>
      <c r="C29" s="20">
        <v>0</v>
      </c>
      <c r="D29" s="20">
        <v>0</v>
      </c>
      <c r="E29" s="20">
        <f t="shared" si="1"/>
        <v>0</v>
      </c>
      <c r="F29" s="20">
        <v>0</v>
      </c>
      <c r="G29" s="20">
        <v>0</v>
      </c>
      <c r="H29" s="20">
        <f t="shared" si="0"/>
        <v>0</v>
      </c>
    </row>
    <row r="30" spans="1:10" ht="15" customHeight="1" x14ac:dyDescent="0.25">
      <c r="A30" s="16"/>
      <c r="B30" s="19" t="s">
        <v>71</v>
      </c>
      <c r="C30" s="20">
        <f>C31+C36+C38+C40+C44+C46+C53</f>
        <v>30998667.099999998</v>
      </c>
      <c r="D30" s="20">
        <f>D31+D36+D38+D40+D44+D46+D53</f>
        <v>0</v>
      </c>
      <c r="E30" s="20">
        <f t="shared" si="1"/>
        <v>30998667.099999998</v>
      </c>
      <c r="F30" s="20">
        <f>F31+F36+F38+F40+F44+F46+F53</f>
        <v>30883073.68</v>
      </c>
      <c r="G30" s="20">
        <f>G31+G36+G38+G40+G44+G46+G53</f>
        <v>0</v>
      </c>
      <c r="H30" s="20">
        <f t="shared" si="0"/>
        <v>30883073.68</v>
      </c>
    </row>
    <row r="31" spans="1:10" ht="45" customHeight="1" x14ac:dyDescent="0.25">
      <c r="A31" s="16" t="s">
        <v>17</v>
      </c>
      <c r="B31" s="19" t="s">
        <v>18</v>
      </c>
      <c r="C31" s="20">
        <f>C32+C33+C34+C35</f>
        <v>28265221.859999999</v>
      </c>
      <c r="D31" s="20">
        <f>D32+D33+D34+D35</f>
        <v>0</v>
      </c>
      <c r="E31" s="20">
        <f t="shared" si="1"/>
        <v>28265221.859999999</v>
      </c>
      <c r="F31" s="20">
        <f t="shared" ref="F31" si="6">F32+F33+F34+F35</f>
        <v>28365221.859999999</v>
      </c>
      <c r="G31" s="20">
        <f>G32+G33+G34+G35</f>
        <v>0</v>
      </c>
      <c r="H31" s="20">
        <f t="shared" si="0"/>
        <v>28365221.859999999</v>
      </c>
    </row>
    <row r="32" spans="1:10" ht="75" customHeight="1" x14ac:dyDescent="0.25">
      <c r="A32" s="16" t="s">
        <v>63</v>
      </c>
      <c r="B32" s="19" t="s">
        <v>58</v>
      </c>
      <c r="C32" s="20"/>
      <c r="D32" s="20"/>
      <c r="E32" s="20">
        <f t="shared" si="1"/>
        <v>0</v>
      </c>
      <c r="F32" s="20"/>
      <c r="G32" s="20"/>
      <c r="H32" s="20">
        <f t="shared" si="0"/>
        <v>0</v>
      </c>
    </row>
    <row r="33" spans="1:10" ht="90" customHeight="1" x14ac:dyDescent="0.25">
      <c r="A33" s="16" t="s">
        <v>64</v>
      </c>
      <c r="B33" s="19" t="s">
        <v>40</v>
      </c>
      <c r="C33" s="20">
        <f>25565000+221.86</f>
        <v>25565221.859999999</v>
      </c>
      <c r="D33" s="20"/>
      <c r="E33" s="20">
        <f t="shared" si="1"/>
        <v>25565221.859999999</v>
      </c>
      <c r="F33" s="20">
        <f>25565000+221.86</f>
        <v>25565221.859999999</v>
      </c>
      <c r="G33" s="20"/>
      <c r="H33" s="20">
        <f t="shared" si="0"/>
        <v>25565221.859999999</v>
      </c>
    </row>
    <row r="34" spans="1:10" ht="30" customHeight="1" x14ac:dyDescent="0.25">
      <c r="A34" s="16" t="s">
        <v>65</v>
      </c>
      <c r="B34" s="19" t="s">
        <v>59</v>
      </c>
      <c r="C34" s="20"/>
      <c r="D34" s="20"/>
      <c r="E34" s="20">
        <f t="shared" si="1"/>
        <v>0</v>
      </c>
      <c r="F34" s="20"/>
      <c r="G34" s="20"/>
      <c r="H34" s="20">
        <f t="shared" si="0"/>
        <v>0</v>
      </c>
    </row>
    <row r="35" spans="1:10" ht="75" customHeight="1" x14ac:dyDescent="0.25">
      <c r="A35" s="16" t="s">
        <v>66</v>
      </c>
      <c r="B35" s="19" t="s">
        <v>74</v>
      </c>
      <c r="C35" s="20">
        <v>2700000</v>
      </c>
      <c r="D35" s="20"/>
      <c r="E35" s="20">
        <f t="shared" si="1"/>
        <v>2700000</v>
      </c>
      <c r="F35" s="20">
        <v>2800000</v>
      </c>
      <c r="G35" s="20"/>
      <c r="H35" s="20">
        <f t="shared" si="0"/>
        <v>2800000</v>
      </c>
    </row>
    <row r="36" spans="1:10" ht="30" customHeight="1" x14ac:dyDescent="0.25">
      <c r="A36" s="16" t="s">
        <v>19</v>
      </c>
      <c r="B36" s="60" t="s">
        <v>20</v>
      </c>
      <c r="C36" s="20">
        <f t="shared" ref="C36:F36" si="7">C37</f>
        <v>274323.09000000003</v>
      </c>
      <c r="D36" s="20">
        <f>D37</f>
        <v>-109729.24</v>
      </c>
      <c r="E36" s="20">
        <f t="shared" si="1"/>
        <v>164593.85000000003</v>
      </c>
      <c r="F36" s="20">
        <f t="shared" si="7"/>
        <v>260716.25</v>
      </c>
      <c r="G36" s="20">
        <f>G37</f>
        <v>-104286.5</v>
      </c>
      <c r="H36" s="20">
        <f t="shared" si="0"/>
        <v>156429.75</v>
      </c>
    </row>
    <row r="37" spans="1:10" ht="15" customHeight="1" x14ac:dyDescent="0.25">
      <c r="A37" s="16" t="s">
        <v>21</v>
      </c>
      <c r="B37" s="19" t="s">
        <v>22</v>
      </c>
      <c r="C37" s="20">
        <v>274323.09000000003</v>
      </c>
      <c r="D37" s="20">
        <v>-109729.24</v>
      </c>
      <c r="E37" s="20">
        <f t="shared" si="1"/>
        <v>164593.85000000003</v>
      </c>
      <c r="F37" s="20">
        <v>260716.25</v>
      </c>
      <c r="G37" s="20">
        <v>-104286.5</v>
      </c>
      <c r="H37" s="20">
        <f t="shared" si="0"/>
        <v>156429.75</v>
      </c>
      <c r="I37" s="53"/>
    </row>
    <row r="38" spans="1:10" ht="30" customHeight="1" x14ac:dyDescent="0.25">
      <c r="A38" s="16" t="s">
        <v>23</v>
      </c>
      <c r="B38" s="60" t="s">
        <v>48</v>
      </c>
      <c r="C38" s="20">
        <f t="shared" ref="C38:F38" si="8">C39</f>
        <v>400000</v>
      </c>
      <c r="D38" s="20">
        <f>D39</f>
        <v>109729.24</v>
      </c>
      <c r="E38" s="20">
        <f t="shared" si="1"/>
        <v>509729.24</v>
      </c>
      <c r="F38" s="20">
        <f t="shared" si="8"/>
        <v>400000</v>
      </c>
      <c r="G38" s="20">
        <f>G39</f>
        <v>104286.5</v>
      </c>
      <c r="H38" s="20">
        <f t="shared" si="0"/>
        <v>504286.5</v>
      </c>
    </row>
    <row r="39" spans="1:10" ht="15" customHeight="1" x14ac:dyDescent="0.25">
      <c r="A39" s="16" t="s">
        <v>67</v>
      </c>
      <c r="B39" s="19" t="s">
        <v>82</v>
      </c>
      <c r="C39" s="20">
        <v>400000</v>
      </c>
      <c r="D39" s="20">
        <v>109729.24</v>
      </c>
      <c r="E39" s="20">
        <f t="shared" si="1"/>
        <v>509729.24</v>
      </c>
      <c r="F39" s="20">
        <v>400000</v>
      </c>
      <c r="G39" s="20">
        <v>104286.5</v>
      </c>
      <c r="H39" s="20">
        <f t="shared" si="0"/>
        <v>504286.5</v>
      </c>
    </row>
    <row r="40" spans="1:10" ht="30" customHeight="1" x14ac:dyDescent="0.25">
      <c r="A40" s="16" t="s">
        <v>24</v>
      </c>
      <c r="B40" s="60" t="s">
        <v>25</v>
      </c>
      <c r="C40" s="20">
        <f t="shared" ref="C40:F40" si="9">C41+C42+C43</f>
        <v>1058922.1499999999</v>
      </c>
      <c r="D40" s="20">
        <f>D41+D42+D43</f>
        <v>0</v>
      </c>
      <c r="E40" s="20">
        <f t="shared" si="1"/>
        <v>1058922.1499999999</v>
      </c>
      <c r="F40" s="20">
        <f t="shared" si="9"/>
        <v>856935.57</v>
      </c>
      <c r="G40" s="20">
        <f>G41+G42+G43</f>
        <v>0</v>
      </c>
      <c r="H40" s="20">
        <f t="shared" si="0"/>
        <v>856935.57</v>
      </c>
    </row>
    <row r="41" spans="1:10" s="5" customFormat="1" ht="15" customHeight="1" x14ac:dyDescent="0.25">
      <c r="A41" s="16" t="s">
        <v>26</v>
      </c>
      <c r="B41" s="19" t="s">
        <v>27</v>
      </c>
      <c r="C41" s="20">
        <v>150900</v>
      </c>
      <c r="D41" s="20"/>
      <c r="E41" s="20">
        <f t="shared" si="1"/>
        <v>150900</v>
      </c>
      <c r="F41" s="20">
        <v>150900</v>
      </c>
      <c r="G41" s="20"/>
      <c r="H41" s="20">
        <f t="shared" ref="H41:H72" si="10">F41+G41</f>
        <v>150900</v>
      </c>
      <c r="I41" s="43"/>
      <c r="J41" s="43"/>
    </row>
    <row r="42" spans="1:10" ht="75" customHeight="1" x14ac:dyDescent="0.25">
      <c r="A42" s="16" t="s">
        <v>108</v>
      </c>
      <c r="B42" s="19" t="s">
        <v>75</v>
      </c>
      <c r="C42" s="20">
        <v>908022.15</v>
      </c>
      <c r="D42" s="20"/>
      <c r="E42" s="20">
        <f t="shared" si="1"/>
        <v>908022.15</v>
      </c>
      <c r="F42" s="20">
        <v>706035.57</v>
      </c>
      <c r="G42" s="20"/>
      <c r="H42" s="20">
        <f t="shared" si="10"/>
        <v>706035.57</v>
      </c>
    </row>
    <row r="43" spans="1:10" ht="30" customHeight="1" x14ac:dyDescent="0.25">
      <c r="A43" s="16" t="s">
        <v>68</v>
      </c>
      <c r="B43" s="19" t="s">
        <v>76</v>
      </c>
      <c r="C43" s="20"/>
      <c r="D43" s="20"/>
      <c r="E43" s="20">
        <f t="shared" si="1"/>
        <v>0</v>
      </c>
      <c r="F43" s="20"/>
      <c r="G43" s="20"/>
      <c r="H43" s="20">
        <f t="shared" si="10"/>
        <v>0</v>
      </c>
    </row>
    <row r="44" spans="1:10" ht="15" customHeight="1" x14ac:dyDescent="0.25">
      <c r="A44" s="16" t="s">
        <v>28</v>
      </c>
      <c r="B44" s="17" t="s">
        <v>29</v>
      </c>
      <c r="C44" s="20">
        <f t="shared" ref="C44:F44" si="11">C45</f>
        <v>200</v>
      </c>
      <c r="D44" s="20">
        <f>D45</f>
        <v>0</v>
      </c>
      <c r="E44" s="20">
        <f t="shared" si="1"/>
        <v>200</v>
      </c>
      <c r="F44" s="20">
        <f t="shared" si="11"/>
        <v>200</v>
      </c>
      <c r="G44" s="20">
        <f>G45</f>
        <v>0</v>
      </c>
      <c r="H44" s="20">
        <f t="shared" si="10"/>
        <v>200</v>
      </c>
    </row>
    <row r="45" spans="1:10" ht="30" customHeight="1" x14ac:dyDescent="0.25">
      <c r="A45" s="16" t="s">
        <v>69</v>
      </c>
      <c r="B45" s="19" t="s">
        <v>49</v>
      </c>
      <c r="C45" s="20">
        <v>200</v>
      </c>
      <c r="D45" s="20"/>
      <c r="E45" s="20">
        <f t="shared" si="1"/>
        <v>200</v>
      </c>
      <c r="F45" s="20">
        <v>200</v>
      </c>
      <c r="G45" s="20"/>
      <c r="H45" s="20">
        <f t="shared" si="10"/>
        <v>200</v>
      </c>
    </row>
    <row r="46" spans="1:10" ht="15" customHeight="1" x14ac:dyDescent="0.25">
      <c r="A46" s="16" t="s">
        <v>30</v>
      </c>
      <c r="B46" s="17" t="s">
        <v>84</v>
      </c>
      <c r="C46" s="20">
        <f t="shared" ref="C46:F46" si="12">C47+C48+C49+C50+C51+C52</f>
        <v>1000000</v>
      </c>
      <c r="D46" s="20">
        <f>D47+D48+D49+D50+D51+D52</f>
        <v>0</v>
      </c>
      <c r="E46" s="20">
        <f t="shared" si="1"/>
        <v>1000000</v>
      </c>
      <c r="F46" s="20">
        <f t="shared" si="12"/>
        <v>1000000</v>
      </c>
      <c r="G46" s="20">
        <f>G47+G48+G49+G50+G51+G52</f>
        <v>0</v>
      </c>
      <c r="H46" s="20">
        <f t="shared" si="10"/>
        <v>1000000</v>
      </c>
    </row>
    <row r="47" spans="1:10" ht="36" customHeight="1" x14ac:dyDescent="0.25">
      <c r="A47" s="16" t="s">
        <v>116</v>
      </c>
      <c r="B47" s="66" t="s">
        <v>122</v>
      </c>
      <c r="C47" s="20">
        <v>667300</v>
      </c>
      <c r="D47" s="20"/>
      <c r="E47" s="20">
        <f t="shared" si="1"/>
        <v>667300</v>
      </c>
      <c r="F47" s="20">
        <v>667300</v>
      </c>
      <c r="G47" s="20"/>
      <c r="H47" s="20">
        <f t="shared" si="10"/>
        <v>667300</v>
      </c>
    </row>
    <row r="48" spans="1:10" ht="42" customHeight="1" x14ac:dyDescent="0.25">
      <c r="A48" s="16" t="s">
        <v>117</v>
      </c>
      <c r="B48" s="66" t="s">
        <v>123</v>
      </c>
      <c r="C48" s="20">
        <v>7000</v>
      </c>
      <c r="D48" s="20"/>
      <c r="E48" s="20">
        <f t="shared" si="1"/>
        <v>7000</v>
      </c>
      <c r="F48" s="20">
        <v>7000</v>
      </c>
      <c r="G48" s="20"/>
      <c r="H48" s="20">
        <f t="shared" si="10"/>
        <v>7000</v>
      </c>
    </row>
    <row r="49" spans="1:10" ht="101.25" customHeight="1" x14ac:dyDescent="0.25">
      <c r="A49" s="16" t="s">
        <v>118</v>
      </c>
      <c r="B49" s="66" t="s">
        <v>124</v>
      </c>
      <c r="C49" s="20">
        <v>25700</v>
      </c>
      <c r="D49" s="20"/>
      <c r="E49" s="20">
        <f t="shared" si="1"/>
        <v>25700</v>
      </c>
      <c r="F49" s="20">
        <v>25700</v>
      </c>
      <c r="G49" s="20"/>
      <c r="H49" s="20">
        <f t="shared" si="10"/>
        <v>25700</v>
      </c>
    </row>
    <row r="50" spans="1:10" ht="66" customHeight="1" x14ac:dyDescent="0.25">
      <c r="A50" s="16" t="s">
        <v>119</v>
      </c>
      <c r="B50" s="66" t="s">
        <v>125</v>
      </c>
      <c r="C50" s="20"/>
      <c r="D50" s="20"/>
      <c r="E50" s="20">
        <f t="shared" si="1"/>
        <v>0</v>
      </c>
      <c r="F50" s="20"/>
      <c r="G50" s="20"/>
      <c r="H50" s="20">
        <f t="shared" si="10"/>
        <v>0</v>
      </c>
    </row>
    <row r="51" spans="1:10" ht="15" customHeight="1" x14ac:dyDescent="0.25">
      <c r="A51" s="16" t="s">
        <v>120</v>
      </c>
      <c r="B51" s="66" t="s">
        <v>126</v>
      </c>
      <c r="C51" s="20"/>
      <c r="D51" s="20"/>
      <c r="E51" s="20">
        <f t="shared" si="1"/>
        <v>0</v>
      </c>
      <c r="F51" s="20"/>
      <c r="G51" s="20"/>
      <c r="H51" s="20">
        <f t="shared" si="10"/>
        <v>0</v>
      </c>
    </row>
    <row r="52" spans="1:10" ht="15" customHeight="1" x14ac:dyDescent="0.25">
      <c r="A52" s="16" t="s">
        <v>121</v>
      </c>
      <c r="B52" s="66" t="s">
        <v>127</v>
      </c>
      <c r="C52" s="20">
        <v>300000</v>
      </c>
      <c r="D52" s="20"/>
      <c r="E52" s="20">
        <f t="shared" si="1"/>
        <v>300000</v>
      </c>
      <c r="F52" s="20">
        <v>300000</v>
      </c>
      <c r="G52" s="20"/>
      <c r="H52" s="20">
        <f t="shared" si="10"/>
        <v>300000</v>
      </c>
    </row>
    <row r="53" spans="1:10" ht="15.75" customHeight="1" x14ac:dyDescent="0.25">
      <c r="A53" s="16" t="s">
        <v>56</v>
      </c>
      <c r="B53" s="60" t="s">
        <v>31</v>
      </c>
      <c r="C53" s="20"/>
      <c r="D53" s="20"/>
      <c r="E53" s="20">
        <f t="shared" si="1"/>
        <v>0</v>
      </c>
      <c r="F53" s="20"/>
      <c r="G53" s="20"/>
      <c r="H53" s="20">
        <f t="shared" si="10"/>
        <v>0</v>
      </c>
    </row>
    <row r="54" spans="1:10" ht="15" customHeight="1" x14ac:dyDescent="0.25">
      <c r="A54" s="16" t="s">
        <v>32</v>
      </c>
      <c r="B54" s="60" t="s">
        <v>53</v>
      </c>
      <c r="C54" s="20">
        <f>C55+C111+C112+C113+C114+C115</f>
        <v>893342600</v>
      </c>
      <c r="D54" s="20">
        <f>D55+D111+D112+D113+D114+D115</f>
        <v>0</v>
      </c>
      <c r="E54" s="20">
        <f t="shared" si="1"/>
        <v>893342600</v>
      </c>
      <c r="F54" s="20">
        <f>F55+F111+F112+F113+F114+F115</f>
        <v>878473300</v>
      </c>
      <c r="G54" s="20">
        <f>G55+G111+G112+G113+G114+G115</f>
        <v>0</v>
      </c>
      <c r="H54" s="20">
        <f t="shared" si="10"/>
        <v>878473300</v>
      </c>
    </row>
    <row r="55" spans="1:10" ht="45" customHeight="1" x14ac:dyDescent="0.25">
      <c r="A55" s="16" t="s">
        <v>77</v>
      </c>
      <c r="B55" s="60" t="s">
        <v>78</v>
      </c>
      <c r="C55" s="20">
        <f>C56+C58+C83+C104</f>
        <v>893342600</v>
      </c>
      <c r="D55" s="20">
        <f>D56+D58+D83+D104</f>
        <v>0</v>
      </c>
      <c r="E55" s="20">
        <f t="shared" si="1"/>
        <v>893342600</v>
      </c>
      <c r="F55" s="20">
        <f>F56+F58+F83+F104</f>
        <v>878473300</v>
      </c>
      <c r="G55" s="20">
        <f>G56+G58+G83+G104</f>
        <v>0</v>
      </c>
      <c r="H55" s="20">
        <f t="shared" si="10"/>
        <v>878473300</v>
      </c>
    </row>
    <row r="56" spans="1:10" ht="30" customHeight="1" x14ac:dyDescent="0.25">
      <c r="A56" s="16" t="s">
        <v>91</v>
      </c>
      <c r="B56" s="60" t="s">
        <v>87</v>
      </c>
      <c r="C56" s="20">
        <f>C57</f>
        <v>0</v>
      </c>
      <c r="D56" s="20">
        <f>D57</f>
        <v>0</v>
      </c>
      <c r="E56" s="20">
        <f t="shared" si="1"/>
        <v>0</v>
      </c>
      <c r="F56" s="20">
        <f>F57</f>
        <v>0</v>
      </c>
      <c r="G56" s="20">
        <f>G57</f>
        <v>0</v>
      </c>
      <c r="H56" s="20">
        <f t="shared" si="10"/>
        <v>0</v>
      </c>
    </row>
    <row r="57" spans="1:10" ht="43.5" customHeight="1" x14ac:dyDescent="0.25">
      <c r="A57" s="16" t="s">
        <v>112</v>
      </c>
      <c r="B57" s="19" t="s">
        <v>111</v>
      </c>
      <c r="C57" s="20">
        <v>0</v>
      </c>
      <c r="D57" s="20"/>
      <c r="E57" s="20">
        <f t="shared" si="1"/>
        <v>0</v>
      </c>
      <c r="F57" s="20">
        <v>0</v>
      </c>
      <c r="G57" s="55"/>
      <c r="H57" s="20">
        <f t="shared" si="10"/>
        <v>0</v>
      </c>
      <c r="I57" s="45"/>
      <c r="J57" s="45"/>
    </row>
    <row r="58" spans="1:10" ht="30" customHeight="1" x14ac:dyDescent="0.25">
      <c r="A58" s="16" t="s">
        <v>92</v>
      </c>
      <c r="B58" s="60" t="s">
        <v>83</v>
      </c>
      <c r="C58" s="20">
        <f>C59+C77</f>
        <v>90592800</v>
      </c>
      <c r="D58" s="20">
        <f>D59+D77</f>
        <v>0</v>
      </c>
      <c r="E58" s="20">
        <f t="shared" si="1"/>
        <v>90592800</v>
      </c>
      <c r="F58" s="20">
        <f>F59+F77</f>
        <v>75429100</v>
      </c>
      <c r="G58" s="20">
        <f>G59+G77</f>
        <v>0</v>
      </c>
      <c r="H58" s="20">
        <f t="shared" si="10"/>
        <v>75429100</v>
      </c>
      <c r="I58" s="61"/>
      <c r="J58" s="61"/>
    </row>
    <row r="59" spans="1:10" s="28" customFormat="1" ht="15" customHeight="1" x14ac:dyDescent="0.25">
      <c r="A59" s="24"/>
      <c r="B59" s="26" t="s">
        <v>34</v>
      </c>
      <c r="C59" s="27">
        <f>+C61+C62+C63+C64+C65+C66+C67+C68+C69+C70+C71+C72+C73+C74+C75+C76</f>
        <v>84735800</v>
      </c>
      <c r="D59" s="27">
        <f>+D61+D62+D63+D64+D65+D66+D67+D68+D69+D70+D71+D72+D73+D74+D75+D76</f>
        <v>0</v>
      </c>
      <c r="E59" s="27">
        <f t="shared" si="1"/>
        <v>84735800</v>
      </c>
      <c r="F59" s="27">
        <f>+F61+F62+F63+F64+F65+F66+F67+F68+F69+F70+F71+F72+F73+F74+F75+F76</f>
        <v>70939000</v>
      </c>
      <c r="G59" s="27">
        <f>+G61+G62+G63+G64+G65+G66+G67+G68+G69+G70+G71+G72+G73+G74+G75+G76</f>
        <v>0</v>
      </c>
      <c r="H59" s="27">
        <f t="shared" si="10"/>
        <v>70939000</v>
      </c>
      <c r="I59" s="46"/>
      <c r="J59" s="46"/>
    </row>
    <row r="60" spans="1:10" ht="15" customHeight="1" x14ac:dyDescent="0.25">
      <c r="A60" s="24"/>
      <c r="B60" s="26" t="s">
        <v>33</v>
      </c>
      <c r="C60" s="27"/>
      <c r="D60" s="27"/>
      <c r="E60" s="27">
        <f t="shared" si="1"/>
        <v>0</v>
      </c>
      <c r="F60" s="27"/>
      <c r="G60" s="55"/>
      <c r="H60" s="27">
        <f t="shared" si="10"/>
        <v>0</v>
      </c>
    </row>
    <row r="61" spans="1:10" ht="111" customHeight="1" x14ac:dyDescent="0.25">
      <c r="A61" s="16" t="s">
        <v>93</v>
      </c>
      <c r="B61" s="19" t="s">
        <v>132</v>
      </c>
      <c r="C61" s="20">
        <v>5327000</v>
      </c>
      <c r="D61" s="20"/>
      <c r="E61" s="20">
        <f t="shared" si="1"/>
        <v>5327000</v>
      </c>
      <c r="F61" s="20">
        <v>5327000</v>
      </c>
      <c r="G61" s="55"/>
      <c r="H61" s="20">
        <f t="shared" si="10"/>
        <v>5327000</v>
      </c>
    </row>
    <row r="62" spans="1:10" ht="75" customHeight="1" x14ac:dyDescent="0.25">
      <c r="A62" s="16" t="s">
        <v>93</v>
      </c>
      <c r="B62" s="19" t="s">
        <v>161</v>
      </c>
      <c r="C62" s="20">
        <v>4696400</v>
      </c>
      <c r="D62" s="20"/>
      <c r="E62" s="20">
        <f t="shared" si="1"/>
        <v>4696400</v>
      </c>
      <c r="F62" s="20">
        <v>0</v>
      </c>
      <c r="G62" s="55"/>
      <c r="H62" s="20">
        <f t="shared" si="10"/>
        <v>0</v>
      </c>
      <c r="I62" s="44"/>
      <c r="J62" s="44"/>
    </row>
    <row r="63" spans="1:10" ht="91.5" customHeight="1" x14ac:dyDescent="0.25">
      <c r="A63" s="16" t="s">
        <v>105</v>
      </c>
      <c r="B63" s="19" t="s">
        <v>133</v>
      </c>
      <c r="C63" s="20">
        <f>11793100-C80</f>
        <v>11154800</v>
      </c>
      <c r="D63" s="20"/>
      <c r="E63" s="20">
        <f t="shared" si="1"/>
        <v>11154800</v>
      </c>
      <c r="F63" s="20">
        <f>12898700-F80</f>
        <v>12414700</v>
      </c>
      <c r="G63" s="55"/>
      <c r="H63" s="20">
        <f t="shared" si="10"/>
        <v>12414700</v>
      </c>
      <c r="I63" s="44"/>
      <c r="J63" s="44"/>
    </row>
    <row r="64" spans="1:10" ht="75" customHeight="1" x14ac:dyDescent="0.25">
      <c r="A64" s="16" t="s">
        <v>93</v>
      </c>
      <c r="B64" s="19" t="s">
        <v>134</v>
      </c>
      <c r="C64" s="20">
        <v>53800</v>
      </c>
      <c r="D64" s="20"/>
      <c r="E64" s="20">
        <f t="shared" si="1"/>
        <v>53800</v>
      </c>
      <c r="F64" s="20">
        <v>53700</v>
      </c>
      <c r="G64" s="55"/>
      <c r="H64" s="20">
        <f t="shared" si="10"/>
        <v>53700</v>
      </c>
    </row>
    <row r="65" spans="1:10" ht="75" customHeight="1" x14ac:dyDescent="0.25">
      <c r="A65" s="15" t="s">
        <v>93</v>
      </c>
      <c r="B65" s="19" t="s">
        <v>135</v>
      </c>
      <c r="C65" s="20">
        <v>311000</v>
      </c>
      <c r="D65" s="20"/>
      <c r="E65" s="20">
        <f t="shared" si="1"/>
        <v>311000</v>
      </c>
      <c r="F65" s="20">
        <v>305100</v>
      </c>
      <c r="G65" s="55"/>
      <c r="H65" s="20">
        <f t="shared" si="10"/>
        <v>305100</v>
      </c>
    </row>
    <row r="66" spans="1:10" s="6" customFormat="1" ht="92.25" customHeight="1" x14ac:dyDescent="0.25">
      <c r="A66" s="15" t="s">
        <v>107</v>
      </c>
      <c r="B66" s="19" t="s">
        <v>137</v>
      </c>
      <c r="C66" s="20">
        <v>8100200</v>
      </c>
      <c r="D66" s="20"/>
      <c r="E66" s="20">
        <f t="shared" si="1"/>
        <v>8100200</v>
      </c>
      <c r="F66" s="20">
        <v>9187200</v>
      </c>
      <c r="G66" s="56"/>
      <c r="H66" s="20">
        <f t="shared" si="10"/>
        <v>9187200</v>
      </c>
      <c r="I66" s="44"/>
      <c r="J66" s="44"/>
    </row>
    <row r="67" spans="1:10" s="6" customFormat="1" ht="90" customHeight="1" x14ac:dyDescent="0.25">
      <c r="A67" s="62" t="s">
        <v>110</v>
      </c>
      <c r="B67" s="19" t="s">
        <v>138</v>
      </c>
      <c r="C67" s="20">
        <v>960100</v>
      </c>
      <c r="D67" s="20"/>
      <c r="E67" s="20">
        <f t="shared" si="1"/>
        <v>960100</v>
      </c>
      <c r="F67" s="20">
        <v>960100</v>
      </c>
      <c r="G67" s="56"/>
      <c r="H67" s="20">
        <f t="shared" si="10"/>
        <v>960100</v>
      </c>
      <c r="I67" s="44"/>
      <c r="J67" s="44"/>
    </row>
    <row r="68" spans="1:10" s="6" customFormat="1" ht="75" customHeight="1" x14ac:dyDescent="0.25">
      <c r="A68" s="62" t="s">
        <v>110</v>
      </c>
      <c r="B68" s="19" t="s">
        <v>139</v>
      </c>
      <c r="C68" s="20">
        <v>20264700</v>
      </c>
      <c r="D68" s="20"/>
      <c r="E68" s="20">
        <f t="shared" si="1"/>
        <v>20264700</v>
      </c>
      <c r="F68" s="20">
        <v>20264700</v>
      </c>
      <c r="G68" s="56"/>
      <c r="H68" s="20">
        <f t="shared" si="10"/>
        <v>20264700</v>
      </c>
      <c r="I68" s="47"/>
      <c r="J68" s="47"/>
    </row>
    <row r="69" spans="1:10" s="6" customFormat="1" ht="90" customHeight="1" x14ac:dyDescent="0.25">
      <c r="A69" s="62" t="s">
        <v>110</v>
      </c>
      <c r="B69" s="19" t="s">
        <v>140</v>
      </c>
      <c r="C69" s="20">
        <v>2251900</v>
      </c>
      <c r="D69" s="20"/>
      <c r="E69" s="20">
        <f t="shared" si="1"/>
        <v>2251900</v>
      </c>
      <c r="F69" s="20">
        <v>2251900</v>
      </c>
      <c r="G69" s="56"/>
      <c r="H69" s="20">
        <f t="shared" si="10"/>
        <v>2251900</v>
      </c>
      <c r="I69" s="47"/>
      <c r="J69" s="47"/>
    </row>
    <row r="70" spans="1:10" s="6" customFormat="1" ht="105" customHeight="1" x14ac:dyDescent="0.25">
      <c r="A70" s="62" t="s">
        <v>128</v>
      </c>
      <c r="B70" s="19" t="s">
        <v>141</v>
      </c>
      <c r="C70" s="20">
        <f>583400-C81</f>
        <v>355900</v>
      </c>
      <c r="D70" s="20"/>
      <c r="E70" s="20">
        <f t="shared" si="1"/>
        <v>355900</v>
      </c>
      <c r="F70" s="20">
        <f>705200-F81</f>
        <v>472500</v>
      </c>
      <c r="G70" s="56"/>
      <c r="H70" s="20">
        <f t="shared" si="10"/>
        <v>472500</v>
      </c>
      <c r="I70" s="44"/>
      <c r="J70" s="44"/>
    </row>
    <row r="71" spans="1:10" s="51" customFormat="1" ht="90" customHeight="1" x14ac:dyDescent="0.25">
      <c r="A71" s="62" t="s">
        <v>166</v>
      </c>
      <c r="B71" s="38" t="s">
        <v>142</v>
      </c>
      <c r="C71" s="37">
        <v>6385000</v>
      </c>
      <c r="D71" s="37"/>
      <c r="E71" s="37">
        <f t="shared" si="1"/>
        <v>6385000</v>
      </c>
      <c r="F71" s="37">
        <v>0</v>
      </c>
      <c r="G71" s="57"/>
      <c r="H71" s="37">
        <f t="shared" si="10"/>
        <v>0</v>
      </c>
      <c r="I71" s="44"/>
      <c r="J71" s="44"/>
    </row>
    <row r="72" spans="1:10" s="51" customFormat="1" ht="90" customHeight="1" x14ac:dyDescent="0.25">
      <c r="A72" s="62" t="s">
        <v>167</v>
      </c>
      <c r="B72" s="38" t="s">
        <v>136</v>
      </c>
      <c r="C72" s="37">
        <v>7004600</v>
      </c>
      <c r="D72" s="37"/>
      <c r="E72" s="37">
        <f t="shared" si="1"/>
        <v>7004600</v>
      </c>
      <c r="F72" s="37">
        <v>7004600</v>
      </c>
      <c r="G72" s="57"/>
      <c r="H72" s="37">
        <f t="shared" si="10"/>
        <v>7004600</v>
      </c>
      <c r="I72" s="52"/>
      <c r="J72" s="52"/>
    </row>
    <row r="73" spans="1:10" s="51" customFormat="1" ht="93" customHeight="1" x14ac:dyDescent="0.25">
      <c r="A73" s="62" t="s">
        <v>131</v>
      </c>
      <c r="B73" s="38" t="s">
        <v>162</v>
      </c>
      <c r="C73" s="37">
        <v>14612100</v>
      </c>
      <c r="D73" s="37"/>
      <c r="E73" s="37">
        <f t="shared" ref="E73:E116" si="13">C73+D73</f>
        <v>14612100</v>
      </c>
      <c r="F73" s="37">
        <v>10542400</v>
      </c>
      <c r="G73" s="57"/>
      <c r="H73" s="37">
        <f t="shared" ref="H73:H104" si="14">F73+G73</f>
        <v>10542400</v>
      </c>
      <c r="I73" s="48"/>
      <c r="J73" s="48"/>
    </row>
    <row r="74" spans="1:10" s="51" customFormat="1" ht="60" customHeight="1" x14ac:dyDescent="0.25">
      <c r="A74" s="62" t="s">
        <v>168</v>
      </c>
      <c r="B74" s="38" t="s">
        <v>143</v>
      </c>
      <c r="C74" s="37">
        <v>35200</v>
      </c>
      <c r="D74" s="37"/>
      <c r="E74" s="37">
        <f t="shared" si="13"/>
        <v>35200</v>
      </c>
      <c r="F74" s="37">
        <v>42500</v>
      </c>
      <c r="G74" s="57"/>
      <c r="H74" s="37">
        <f t="shared" si="14"/>
        <v>42500</v>
      </c>
      <c r="I74" s="52"/>
      <c r="J74" s="52"/>
    </row>
    <row r="75" spans="1:10" s="51" customFormat="1" ht="94.5" customHeight="1" x14ac:dyDescent="0.25">
      <c r="A75" s="62" t="s">
        <v>110</v>
      </c>
      <c r="B75" s="38" t="s">
        <v>172</v>
      </c>
      <c r="C75" s="37">
        <v>243800</v>
      </c>
      <c r="D75" s="37"/>
      <c r="E75" s="37">
        <f t="shared" si="13"/>
        <v>243800</v>
      </c>
      <c r="F75" s="37">
        <v>216700</v>
      </c>
      <c r="G75" s="57"/>
      <c r="H75" s="37">
        <f t="shared" si="14"/>
        <v>216700</v>
      </c>
      <c r="I75" s="52"/>
      <c r="J75" s="52"/>
    </row>
    <row r="76" spans="1:10" s="51" customFormat="1" ht="68.25" customHeight="1" x14ac:dyDescent="0.25">
      <c r="A76" s="62" t="s">
        <v>110</v>
      </c>
      <c r="B76" s="38" t="s">
        <v>173</v>
      </c>
      <c r="C76" s="37">
        <v>2979300</v>
      </c>
      <c r="D76" s="37"/>
      <c r="E76" s="37">
        <f t="shared" si="13"/>
        <v>2979300</v>
      </c>
      <c r="F76" s="37">
        <v>1895900</v>
      </c>
      <c r="G76" s="57"/>
      <c r="H76" s="37">
        <f t="shared" si="14"/>
        <v>1895900</v>
      </c>
      <c r="I76" s="52"/>
      <c r="J76" s="52"/>
    </row>
    <row r="77" spans="1:10" s="28" customFormat="1" ht="15" customHeight="1" x14ac:dyDescent="0.25">
      <c r="A77" s="25"/>
      <c r="B77" s="26" t="s">
        <v>35</v>
      </c>
      <c r="C77" s="27">
        <f>C79+C80+C81+C82</f>
        <v>5857000</v>
      </c>
      <c r="D77" s="27">
        <f>D79+D80+D81+D82</f>
        <v>0</v>
      </c>
      <c r="E77" s="27">
        <f t="shared" si="13"/>
        <v>5857000</v>
      </c>
      <c r="F77" s="27">
        <f>F79+F80+F81+F82</f>
        <v>4490100</v>
      </c>
      <c r="G77" s="27">
        <f>G79+G80+G81+G82</f>
        <v>0</v>
      </c>
      <c r="H77" s="27">
        <f t="shared" si="14"/>
        <v>4490100</v>
      </c>
      <c r="I77" s="49"/>
      <c r="J77" s="49"/>
    </row>
    <row r="78" spans="1:10" ht="15" customHeight="1" x14ac:dyDescent="0.25">
      <c r="A78" s="24"/>
      <c r="B78" s="26" t="s">
        <v>33</v>
      </c>
      <c r="C78" s="27"/>
      <c r="D78" s="27"/>
      <c r="E78" s="27">
        <f t="shared" si="13"/>
        <v>0</v>
      </c>
      <c r="F78" s="27"/>
      <c r="G78" s="55"/>
      <c r="H78" s="27">
        <f t="shared" si="14"/>
        <v>0</v>
      </c>
    </row>
    <row r="79" spans="1:10" ht="91.5" customHeight="1" x14ac:dyDescent="0.25">
      <c r="A79" s="18" t="s">
        <v>114</v>
      </c>
      <c r="B79" s="19" t="s">
        <v>144</v>
      </c>
      <c r="C79" s="20">
        <v>4964600</v>
      </c>
      <c r="D79" s="20"/>
      <c r="E79" s="20">
        <f t="shared" si="13"/>
        <v>4964600</v>
      </c>
      <c r="F79" s="20">
        <v>3752500</v>
      </c>
      <c r="G79" s="55"/>
      <c r="H79" s="20">
        <f t="shared" si="14"/>
        <v>3752500</v>
      </c>
      <c r="I79" s="44"/>
      <c r="J79" s="44"/>
    </row>
    <row r="80" spans="1:10" ht="93" customHeight="1" x14ac:dyDescent="0.25">
      <c r="A80" s="16" t="s">
        <v>105</v>
      </c>
      <c r="B80" s="19" t="s">
        <v>145</v>
      </c>
      <c r="C80" s="20">
        <v>638300</v>
      </c>
      <c r="D80" s="20"/>
      <c r="E80" s="20">
        <f t="shared" si="13"/>
        <v>638300</v>
      </c>
      <c r="F80" s="20">
        <v>484000</v>
      </c>
      <c r="G80" s="55"/>
      <c r="H80" s="20">
        <f t="shared" si="14"/>
        <v>484000</v>
      </c>
    </row>
    <row r="81" spans="1:10" ht="95.25" customHeight="1" x14ac:dyDescent="0.25">
      <c r="A81" s="17" t="s">
        <v>128</v>
      </c>
      <c r="B81" s="19" t="s">
        <v>146</v>
      </c>
      <c r="C81" s="20">
        <v>227500</v>
      </c>
      <c r="D81" s="20"/>
      <c r="E81" s="20">
        <f t="shared" si="13"/>
        <v>227500</v>
      </c>
      <c r="F81" s="20">
        <v>232700</v>
      </c>
      <c r="G81" s="55"/>
      <c r="H81" s="20">
        <f t="shared" si="14"/>
        <v>232700</v>
      </c>
      <c r="I81" s="44"/>
      <c r="J81" s="44"/>
    </row>
    <row r="82" spans="1:10" ht="60" customHeight="1" x14ac:dyDescent="0.25">
      <c r="A82" s="17" t="s">
        <v>168</v>
      </c>
      <c r="B82" s="19" t="s">
        <v>147</v>
      </c>
      <c r="C82" s="20">
        <v>26600</v>
      </c>
      <c r="D82" s="20"/>
      <c r="E82" s="20">
        <f t="shared" si="13"/>
        <v>26600</v>
      </c>
      <c r="F82" s="20">
        <v>20900</v>
      </c>
      <c r="G82" s="55"/>
      <c r="H82" s="20">
        <f t="shared" si="14"/>
        <v>20900</v>
      </c>
    </row>
    <row r="83" spans="1:10" ht="30" customHeight="1" x14ac:dyDescent="0.25">
      <c r="A83" s="17" t="s">
        <v>94</v>
      </c>
      <c r="B83" s="60" t="s">
        <v>88</v>
      </c>
      <c r="C83" s="20">
        <f>C84+C99</f>
        <v>783727900</v>
      </c>
      <c r="D83" s="20">
        <f>D84+D99</f>
        <v>0</v>
      </c>
      <c r="E83" s="20">
        <f t="shared" si="13"/>
        <v>783727900</v>
      </c>
      <c r="F83" s="20">
        <f>F84+F99</f>
        <v>783955600</v>
      </c>
      <c r="G83" s="20">
        <f>G84+G99</f>
        <v>0</v>
      </c>
      <c r="H83" s="20">
        <f t="shared" si="14"/>
        <v>783955600</v>
      </c>
      <c r="I83" s="61"/>
      <c r="J83" s="61"/>
    </row>
    <row r="84" spans="1:10" s="28" customFormat="1" ht="15" customHeight="1" x14ac:dyDescent="0.25">
      <c r="A84" s="29"/>
      <c r="B84" s="26" t="s">
        <v>34</v>
      </c>
      <c r="C84" s="27">
        <f t="shared" ref="C84:G84" si="15">C86+C87+C88+C89+C90+C91+C92+C93+C94+C95+C96+C97+C98</f>
        <v>778016300</v>
      </c>
      <c r="D84" s="27">
        <f t="shared" si="15"/>
        <v>0</v>
      </c>
      <c r="E84" s="27">
        <f t="shared" si="13"/>
        <v>778016300</v>
      </c>
      <c r="F84" s="27">
        <f t="shared" si="15"/>
        <v>778001900</v>
      </c>
      <c r="G84" s="27">
        <f t="shared" si="15"/>
        <v>0</v>
      </c>
      <c r="H84" s="27">
        <f t="shared" si="14"/>
        <v>778001900</v>
      </c>
      <c r="I84" s="46"/>
      <c r="J84" s="46"/>
    </row>
    <row r="85" spans="1:10" ht="15" customHeight="1" x14ac:dyDescent="0.25">
      <c r="A85" s="33"/>
      <c r="B85" s="26" t="s">
        <v>33</v>
      </c>
      <c r="C85" s="27"/>
      <c r="D85" s="27"/>
      <c r="E85" s="27">
        <f t="shared" si="13"/>
        <v>0</v>
      </c>
      <c r="F85" s="27"/>
      <c r="G85" s="55"/>
      <c r="H85" s="27">
        <f t="shared" si="14"/>
        <v>0</v>
      </c>
    </row>
    <row r="86" spans="1:10" ht="109.5" customHeight="1" x14ac:dyDescent="0.25">
      <c r="A86" s="15" t="s">
        <v>95</v>
      </c>
      <c r="B86" s="19" t="s">
        <v>148</v>
      </c>
      <c r="C86" s="20">
        <v>697535600</v>
      </c>
      <c r="D86" s="20"/>
      <c r="E86" s="20">
        <f t="shared" si="13"/>
        <v>697535600</v>
      </c>
      <c r="F86" s="20">
        <v>697535600</v>
      </c>
      <c r="G86" s="55"/>
      <c r="H86" s="20">
        <f t="shared" si="14"/>
        <v>697535600</v>
      </c>
      <c r="I86" s="44"/>
      <c r="J86" s="44"/>
    </row>
    <row r="87" spans="1:10" ht="122.25" customHeight="1" x14ac:dyDescent="0.25">
      <c r="A87" s="16" t="s">
        <v>95</v>
      </c>
      <c r="B87" s="19" t="s">
        <v>149</v>
      </c>
      <c r="C87" s="20">
        <v>50673600</v>
      </c>
      <c r="D87" s="20"/>
      <c r="E87" s="20">
        <f t="shared" si="13"/>
        <v>50673600</v>
      </c>
      <c r="F87" s="20">
        <v>50673600</v>
      </c>
      <c r="G87" s="55"/>
      <c r="H87" s="20">
        <f t="shared" si="14"/>
        <v>50673600</v>
      </c>
      <c r="I87" s="44"/>
      <c r="J87" s="44"/>
    </row>
    <row r="88" spans="1:10" ht="120" customHeight="1" x14ac:dyDescent="0.25">
      <c r="A88" s="16" t="s">
        <v>95</v>
      </c>
      <c r="B88" s="19" t="s">
        <v>163</v>
      </c>
      <c r="C88" s="20">
        <v>165600</v>
      </c>
      <c r="D88" s="20"/>
      <c r="E88" s="20">
        <f t="shared" si="13"/>
        <v>165600</v>
      </c>
      <c r="F88" s="20">
        <v>145300</v>
      </c>
      <c r="G88" s="55"/>
      <c r="H88" s="20">
        <f t="shared" si="14"/>
        <v>145300</v>
      </c>
      <c r="I88" s="44"/>
      <c r="J88" s="44"/>
    </row>
    <row r="89" spans="1:10" ht="80.25" customHeight="1" x14ac:dyDescent="0.25">
      <c r="A89" s="16" t="s">
        <v>95</v>
      </c>
      <c r="B89" s="19" t="s">
        <v>164</v>
      </c>
      <c r="C89" s="20">
        <v>1882600</v>
      </c>
      <c r="D89" s="20"/>
      <c r="E89" s="20">
        <f t="shared" si="13"/>
        <v>1882600</v>
      </c>
      <c r="F89" s="20">
        <v>1882600</v>
      </c>
      <c r="G89" s="55"/>
      <c r="H89" s="20">
        <f t="shared" si="14"/>
        <v>1882600</v>
      </c>
      <c r="I89" s="44"/>
      <c r="J89" s="44"/>
    </row>
    <row r="90" spans="1:10" ht="166.5" customHeight="1" x14ac:dyDescent="0.25">
      <c r="A90" s="16" t="s">
        <v>95</v>
      </c>
      <c r="B90" s="19" t="s">
        <v>150</v>
      </c>
      <c r="C90" s="20">
        <v>1098500</v>
      </c>
      <c r="D90" s="20"/>
      <c r="E90" s="20">
        <f t="shared" si="13"/>
        <v>1098500</v>
      </c>
      <c r="F90" s="20">
        <v>1098500</v>
      </c>
      <c r="G90" s="55"/>
      <c r="H90" s="20">
        <f t="shared" si="14"/>
        <v>1098500</v>
      </c>
      <c r="I90" s="44"/>
      <c r="J90" s="44"/>
    </row>
    <row r="91" spans="1:10" ht="105" customHeight="1" x14ac:dyDescent="0.25">
      <c r="A91" s="16" t="s">
        <v>95</v>
      </c>
      <c r="B91" s="19" t="s">
        <v>151</v>
      </c>
      <c r="C91" s="20">
        <v>325200</v>
      </c>
      <c r="D91" s="20"/>
      <c r="E91" s="20">
        <f t="shared" si="13"/>
        <v>325200</v>
      </c>
      <c r="F91" s="20">
        <v>331100</v>
      </c>
      <c r="G91" s="55"/>
      <c r="H91" s="20">
        <f t="shared" si="14"/>
        <v>331100</v>
      </c>
    </row>
    <row r="92" spans="1:10" ht="75" customHeight="1" x14ac:dyDescent="0.25">
      <c r="A92" s="16" t="s">
        <v>95</v>
      </c>
      <c r="B92" s="19" t="s">
        <v>152</v>
      </c>
      <c r="C92" s="20">
        <v>6107800</v>
      </c>
      <c r="D92" s="20"/>
      <c r="E92" s="20">
        <f t="shared" si="13"/>
        <v>6107800</v>
      </c>
      <c r="F92" s="20">
        <v>6107800</v>
      </c>
      <c r="G92" s="55"/>
      <c r="H92" s="20">
        <f t="shared" si="14"/>
        <v>6107800</v>
      </c>
    </row>
    <row r="93" spans="1:10" ht="168" customHeight="1" x14ac:dyDescent="0.25">
      <c r="A93" s="16" t="s">
        <v>95</v>
      </c>
      <c r="B93" s="19" t="s">
        <v>153</v>
      </c>
      <c r="C93" s="20">
        <v>2000</v>
      </c>
      <c r="D93" s="20"/>
      <c r="E93" s="20">
        <f t="shared" si="13"/>
        <v>2000</v>
      </c>
      <c r="F93" s="20">
        <v>2000</v>
      </c>
      <c r="G93" s="55"/>
      <c r="H93" s="20">
        <f t="shared" si="14"/>
        <v>2000</v>
      </c>
    </row>
    <row r="94" spans="1:10" ht="105" customHeight="1" x14ac:dyDescent="0.25">
      <c r="A94" s="16" t="s">
        <v>95</v>
      </c>
      <c r="B94" s="19" t="s">
        <v>154</v>
      </c>
      <c r="C94" s="20">
        <v>4774500</v>
      </c>
      <c r="D94" s="20"/>
      <c r="E94" s="20">
        <f t="shared" si="13"/>
        <v>4774500</v>
      </c>
      <c r="F94" s="20">
        <v>4774500</v>
      </c>
      <c r="G94" s="55"/>
      <c r="H94" s="20">
        <f t="shared" si="14"/>
        <v>4774500</v>
      </c>
      <c r="I94" s="44"/>
      <c r="J94" s="44"/>
    </row>
    <row r="95" spans="1:10" ht="90" customHeight="1" x14ac:dyDescent="0.25">
      <c r="A95" s="16" t="s">
        <v>95</v>
      </c>
      <c r="B95" s="19" t="s">
        <v>155</v>
      </c>
      <c r="C95" s="20">
        <v>84800</v>
      </c>
      <c r="D95" s="20"/>
      <c r="E95" s="20">
        <f t="shared" si="13"/>
        <v>84800</v>
      </c>
      <c r="F95" s="20">
        <v>84800</v>
      </c>
      <c r="G95" s="55"/>
      <c r="H95" s="20">
        <f t="shared" si="14"/>
        <v>84800</v>
      </c>
      <c r="I95" s="44"/>
      <c r="J95" s="44"/>
    </row>
    <row r="96" spans="1:10" ht="105" customHeight="1" x14ac:dyDescent="0.25">
      <c r="A96" s="16" t="s">
        <v>95</v>
      </c>
      <c r="B96" s="19" t="s">
        <v>156</v>
      </c>
      <c r="C96" s="20">
        <v>451800</v>
      </c>
      <c r="D96" s="20"/>
      <c r="E96" s="20">
        <f t="shared" si="13"/>
        <v>451800</v>
      </c>
      <c r="F96" s="20">
        <v>451800</v>
      </c>
      <c r="G96" s="55"/>
      <c r="H96" s="20">
        <f t="shared" si="14"/>
        <v>451800</v>
      </c>
    </row>
    <row r="97" spans="1:10" ht="90" customHeight="1" x14ac:dyDescent="0.25">
      <c r="A97" s="15" t="s">
        <v>96</v>
      </c>
      <c r="B97" s="19" t="s">
        <v>157</v>
      </c>
      <c r="C97" s="20">
        <v>13607000</v>
      </c>
      <c r="D97" s="20"/>
      <c r="E97" s="20">
        <f t="shared" si="13"/>
        <v>13607000</v>
      </c>
      <c r="F97" s="20">
        <v>13607000</v>
      </c>
      <c r="G97" s="55"/>
      <c r="H97" s="20">
        <f t="shared" si="14"/>
        <v>13607000</v>
      </c>
    </row>
    <row r="98" spans="1:10" ht="135.75" customHeight="1" x14ac:dyDescent="0.25">
      <c r="A98" s="16" t="s">
        <v>97</v>
      </c>
      <c r="B98" s="19" t="s">
        <v>158</v>
      </c>
      <c r="C98" s="20">
        <v>1307300</v>
      </c>
      <c r="D98" s="20"/>
      <c r="E98" s="20">
        <f t="shared" si="13"/>
        <v>1307300</v>
      </c>
      <c r="F98" s="20">
        <v>1307300</v>
      </c>
      <c r="G98" s="55"/>
      <c r="H98" s="20">
        <f t="shared" si="14"/>
        <v>1307300</v>
      </c>
      <c r="I98" s="44"/>
      <c r="J98" s="44"/>
    </row>
    <row r="99" spans="1:10" s="28" customFormat="1" ht="15" customHeight="1" x14ac:dyDescent="0.25">
      <c r="A99" s="30"/>
      <c r="B99" s="26" t="s">
        <v>35</v>
      </c>
      <c r="C99" s="27">
        <f t="shared" ref="C99:G99" si="16">C101+C102+C103</f>
        <v>5711600</v>
      </c>
      <c r="D99" s="27">
        <f t="shared" si="16"/>
        <v>0</v>
      </c>
      <c r="E99" s="27">
        <f t="shared" si="13"/>
        <v>5711600</v>
      </c>
      <c r="F99" s="27">
        <f t="shared" si="16"/>
        <v>5953700</v>
      </c>
      <c r="G99" s="27">
        <f t="shared" si="16"/>
        <v>0</v>
      </c>
      <c r="H99" s="27">
        <f t="shared" si="14"/>
        <v>5953700</v>
      </c>
      <c r="I99" s="49"/>
      <c r="J99" s="49"/>
    </row>
    <row r="100" spans="1:10" ht="15" customHeight="1" x14ac:dyDescent="0.25">
      <c r="A100" s="25"/>
      <c r="B100" s="26" t="s">
        <v>33</v>
      </c>
      <c r="C100" s="27"/>
      <c r="D100" s="27"/>
      <c r="E100" s="27">
        <f t="shared" si="13"/>
        <v>0</v>
      </c>
      <c r="F100" s="27"/>
      <c r="G100" s="55"/>
      <c r="H100" s="27">
        <f t="shared" si="14"/>
        <v>0</v>
      </c>
    </row>
    <row r="101" spans="1:10" ht="105" customHeight="1" x14ac:dyDescent="0.25">
      <c r="A101" s="16" t="s">
        <v>109</v>
      </c>
      <c r="B101" s="19" t="s">
        <v>159</v>
      </c>
      <c r="C101" s="20">
        <v>1700</v>
      </c>
      <c r="D101" s="20"/>
      <c r="E101" s="20">
        <f t="shared" si="13"/>
        <v>1700</v>
      </c>
      <c r="F101" s="20">
        <v>21200</v>
      </c>
      <c r="G101" s="55"/>
      <c r="H101" s="20">
        <f t="shared" si="14"/>
        <v>21200</v>
      </c>
    </row>
    <row r="102" spans="1:10" ht="105" customHeight="1" x14ac:dyDescent="0.25">
      <c r="A102" s="17" t="s">
        <v>169</v>
      </c>
      <c r="B102" s="19" t="s">
        <v>175</v>
      </c>
      <c r="C102" s="20">
        <v>2320300</v>
      </c>
      <c r="D102" s="20"/>
      <c r="E102" s="20">
        <f t="shared" si="13"/>
        <v>2320300</v>
      </c>
      <c r="F102" s="20">
        <v>2542900</v>
      </c>
      <c r="G102" s="55"/>
      <c r="H102" s="20">
        <f t="shared" si="14"/>
        <v>2542900</v>
      </c>
    </row>
    <row r="103" spans="1:10" ht="124.5" customHeight="1" x14ac:dyDescent="0.25">
      <c r="A103" s="17" t="s">
        <v>97</v>
      </c>
      <c r="B103" s="19" t="s">
        <v>174</v>
      </c>
      <c r="C103" s="20">
        <v>3389600</v>
      </c>
      <c r="D103" s="20"/>
      <c r="E103" s="20">
        <f t="shared" si="13"/>
        <v>3389600</v>
      </c>
      <c r="F103" s="20">
        <v>3389600</v>
      </c>
      <c r="G103" s="55"/>
      <c r="H103" s="20">
        <f t="shared" si="14"/>
        <v>3389600</v>
      </c>
    </row>
    <row r="104" spans="1:10" ht="15" customHeight="1" x14ac:dyDescent="0.25">
      <c r="A104" s="17" t="s">
        <v>98</v>
      </c>
      <c r="B104" s="17" t="s">
        <v>52</v>
      </c>
      <c r="C104" s="20">
        <f>C105+C108</f>
        <v>19021900</v>
      </c>
      <c r="D104" s="20">
        <f>D105+D108</f>
        <v>0</v>
      </c>
      <c r="E104" s="20">
        <f t="shared" si="13"/>
        <v>19021900</v>
      </c>
      <c r="F104" s="20">
        <f>F105+F108</f>
        <v>19088600</v>
      </c>
      <c r="G104" s="20">
        <f>G105+G108</f>
        <v>0</v>
      </c>
      <c r="H104" s="20">
        <f t="shared" si="14"/>
        <v>19088600</v>
      </c>
    </row>
    <row r="105" spans="1:10" s="28" customFormat="1" ht="15" customHeight="1" x14ac:dyDescent="0.25">
      <c r="A105" s="24"/>
      <c r="B105" s="31" t="s">
        <v>34</v>
      </c>
      <c r="C105" s="27">
        <f t="shared" ref="C105:G105" si="17">C107</f>
        <v>4179100</v>
      </c>
      <c r="D105" s="27">
        <f t="shared" si="17"/>
        <v>0</v>
      </c>
      <c r="E105" s="27">
        <f t="shared" si="13"/>
        <v>4179100</v>
      </c>
      <c r="F105" s="27">
        <f t="shared" si="17"/>
        <v>4245800</v>
      </c>
      <c r="G105" s="27">
        <f t="shared" si="17"/>
        <v>0</v>
      </c>
      <c r="H105" s="27">
        <f t="shared" ref="H105:H136" si="18">F105+G105</f>
        <v>4245800</v>
      </c>
      <c r="I105" s="49"/>
      <c r="J105" s="49"/>
    </row>
    <row r="106" spans="1:10" ht="15" customHeight="1" x14ac:dyDescent="0.25">
      <c r="A106" s="24"/>
      <c r="B106" s="31" t="s">
        <v>33</v>
      </c>
      <c r="C106" s="27"/>
      <c r="D106" s="27"/>
      <c r="E106" s="27">
        <f t="shared" si="13"/>
        <v>0</v>
      </c>
      <c r="F106" s="27"/>
      <c r="G106" s="55"/>
      <c r="H106" s="27">
        <f t="shared" si="18"/>
        <v>0</v>
      </c>
    </row>
    <row r="107" spans="1:10" ht="90" customHeight="1" x14ac:dyDescent="0.25">
      <c r="A107" s="16" t="s">
        <v>99</v>
      </c>
      <c r="B107" s="19" t="s">
        <v>165</v>
      </c>
      <c r="C107" s="20">
        <v>4179100</v>
      </c>
      <c r="D107" s="20"/>
      <c r="E107" s="20">
        <f t="shared" si="13"/>
        <v>4179100</v>
      </c>
      <c r="F107" s="20">
        <v>4245800</v>
      </c>
      <c r="G107" s="55"/>
      <c r="H107" s="20">
        <f t="shared" si="18"/>
        <v>4245800</v>
      </c>
    </row>
    <row r="108" spans="1:10" ht="15" customHeight="1" x14ac:dyDescent="0.25">
      <c r="A108" s="32"/>
      <c r="B108" s="26" t="s">
        <v>35</v>
      </c>
      <c r="C108" s="27">
        <f t="shared" ref="C108:G108" si="19">C110</f>
        <v>14842800</v>
      </c>
      <c r="D108" s="27">
        <f t="shared" si="19"/>
        <v>0</v>
      </c>
      <c r="E108" s="27">
        <f t="shared" si="13"/>
        <v>14842800</v>
      </c>
      <c r="F108" s="27">
        <f t="shared" si="19"/>
        <v>14842800</v>
      </c>
      <c r="G108" s="27">
        <f t="shared" si="19"/>
        <v>0</v>
      </c>
      <c r="H108" s="27">
        <f t="shared" si="18"/>
        <v>14842800</v>
      </c>
    </row>
    <row r="109" spans="1:10" ht="15" customHeight="1" x14ac:dyDescent="0.25">
      <c r="A109" s="32"/>
      <c r="B109" s="26" t="s">
        <v>33</v>
      </c>
      <c r="C109" s="27"/>
      <c r="D109" s="27"/>
      <c r="E109" s="27">
        <f t="shared" si="13"/>
        <v>0</v>
      </c>
      <c r="F109" s="27"/>
      <c r="G109" s="55"/>
      <c r="H109" s="27">
        <f t="shared" si="18"/>
        <v>0</v>
      </c>
    </row>
    <row r="110" spans="1:10" ht="93.75" customHeight="1" x14ac:dyDescent="0.25">
      <c r="A110" s="16" t="s">
        <v>113</v>
      </c>
      <c r="B110" s="19" t="s">
        <v>160</v>
      </c>
      <c r="C110" s="20">
        <v>14842800</v>
      </c>
      <c r="D110" s="20"/>
      <c r="E110" s="20">
        <f t="shared" si="13"/>
        <v>14842800</v>
      </c>
      <c r="F110" s="20">
        <v>14842800</v>
      </c>
      <c r="G110" s="55"/>
      <c r="H110" s="20">
        <f t="shared" si="18"/>
        <v>14842800</v>
      </c>
    </row>
    <row r="111" spans="1:10" ht="30" customHeight="1" x14ac:dyDescent="0.25">
      <c r="A111" s="17" t="s">
        <v>100</v>
      </c>
      <c r="B111" s="19" t="s">
        <v>101</v>
      </c>
      <c r="C111" s="20">
        <v>0</v>
      </c>
      <c r="D111" s="20"/>
      <c r="E111" s="20">
        <f t="shared" si="13"/>
        <v>0</v>
      </c>
      <c r="F111" s="20">
        <v>0</v>
      </c>
      <c r="G111" s="55"/>
      <c r="H111" s="20">
        <f t="shared" si="18"/>
        <v>0</v>
      </c>
    </row>
    <row r="112" spans="1:10" ht="30" customHeight="1" x14ac:dyDescent="0.25">
      <c r="A112" s="17" t="s">
        <v>102</v>
      </c>
      <c r="B112" s="19" t="s">
        <v>103</v>
      </c>
      <c r="C112" s="20">
        <v>0</v>
      </c>
      <c r="D112" s="20"/>
      <c r="E112" s="20">
        <f t="shared" si="13"/>
        <v>0</v>
      </c>
      <c r="F112" s="20">
        <v>0</v>
      </c>
      <c r="G112" s="55"/>
      <c r="H112" s="20">
        <f t="shared" si="18"/>
        <v>0</v>
      </c>
    </row>
    <row r="113" spans="1:9" ht="15" customHeight="1" x14ac:dyDescent="0.25">
      <c r="A113" s="17" t="s">
        <v>57</v>
      </c>
      <c r="B113" s="19" t="s">
        <v>36</v>
      </c>
      <c r="C113" s="20">
        <v>0</v>
      </c>
      <c r="D113" s="20"/>
      <c r="E113" s="20">
        <f t="shared" si="13"/>
        <v>0</v>
      </c>
      <c r="F113" s="20">
        <v>0</v>
      </c>
      <c r="G113" s="55"/>
      <c r="H113" s="20">
        <f t="shared" si="18"/>
        <v>0</v>
      </c>
    </row>
    <row r="114" spans="1:9" ht="98.25" customHeight="1" x14ac:dyDescent="0.25">
      <c r="A114" s="17" t="s">
        <v>89</v>
      </c>
      <c r="B114" s="19" t="s">
        <v>90</v>
      </c>
      <c r="C114" s="20">
        <v>0</v>
      </c>
      <c r="D114" s="20"/>
      <c r="E114" s="20">
        <f t="shared" si="13"/>
        <v>0</v>
      </c>
      <c r="F114" s="20">
        <v>0</v>
      </c>
      <c r="G114" s="55"/>
      <c r="H114" s="20">
        <f t="shared" si="18"/>
        <v>0</v>
      </c>
    </row>
    <row r="115" spans="1:9" ht="45" customHeight="1" x14ac:dyDescent="0.25">
      <c r="A115" s="17" t="s">
        <v>50</v>
      </c>
      <c r="B115" s="19" t="s">
        <v>51</v>
      </c>
      <c r="C115" s="20">
        <v>0</v>
      </c>
      <c r="D115" s="20"/>
      <c r="E115" s="20">
        <f t="shared" si="13"/>
        <v>0</v>
      </c>
      <c r="F115" s="20">
        <v>0</v>
      </c>
      <c r="G115" s="55"/>
      <c r="H115" s="20">
        <f t="shared" si="18"/>
        <v>0</v>
      </c>
    </row>
    <row r="116" spans="1:9" ht="13.5" customHeight="1" x14ac:dyDescent="0.25">
      <c r="A116" s="63" t="s">
        <v>37</v>
      </c>
      <c r="B116" s="64"/>
      <c r="C116" s="20">
        <f>C54+C9</f>
        <v>1725548967.0999999</v>
      </c>
      <c r="D116" s="20">
        <f>D9+D54</f>
        <v>0</v>
      </c>
      <c r="E116" s="20">
        <f t="shared" si="13"/>
        <v>1725548967.0999999</v>
      </c>
      <c r="F116" s="20">
        <f>F54+F9</f>
        <v>1691643273.6799998</v>
      </c>
      <c r="G116" s="20">
        <f>G9+G54</f>
        <v>0</v>
      </c>
      <c r="H116" s="20">
        <f t="shared" si="18"/>
        <v>1691643273.6799998</v>
      </c>
      <c r="I116" s="61"/>
    </row>
    <row r="118" spans="1:9" x14ac:dyDescent="0.25">
      <c r="C118" s="8"/>
      <c r="D118" s="8"/>
      <c r="E118" s="8"/>
    </row>
    <row r="120" spans="1:9" x14ac:dyDescent="0.25">
      <c r="C120" s="34"/>
      <c r="D120" s="34"/>
      <c r="E120" s="34"/>
      <c r="F120" s="34"/>
    </row>
    <row r="123" spans="1:9" x14ac:dyDescent="0.25">
      <c r="C123" s="21"/>
      <c r="D123" s="21"/>
      <c r="E123" s="21"/>
      <c r="F123" s="21"/>
      <c r="G123" s="21"/>
      <c r="H123" s="21"/>
    </row>
  </sheetData>
  <mergeCells count="2">
    <mergeCell ref="A116:B116"/>
    <mergeCell ref="A5:H5"/>
  </mergeCells>
  <printOptions horizontalCentered="1"/>
  <pageMargins left="1.3779527559055118" right="0.39370078740157483" top="0.39370078740157483" bottom="0.78740157480314965" header="0" footer="0"/>
  <pageSetup paperSize="9" scale="44" firstPageNumber="12" fitToHeight="0" orientation="portrait" useFirstPageNumber="1" r:id="rId1"/>
  <headerFooter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Рабочая к приложению 1.1 </vt:lpstr>
      <vt:lpstr>'Рабочая к приложению 1.1 '!Заголовки_для_печати</vt:lpstr>
      <vt:lpstr>'Рабочая к приложению 1.1 '!Область_печати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Абдурахманова Диана</cp:lastModifiedBy>
  <cp:lastPrinted>2024-01-26T13:06:46Z</cp:lastPrinted>
  <dcterms:created xsi:type="dcterms:W3CDTF">2009-01-12T03:44:46Z</dcterms:created>
  <dcterms:modified xsi:type="dcterms:W3CDTF">2024-01-26T13:06:50Z</dcterms:modified>
</cp:coreProperties>
</file>